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25" windowWidth="28860" windowHeight="6270" activeTab="7"/>
  </bookViews>
  <sheets>
    <sheet name="tax structure 02-14" sheetId="1" r:id="rId1"/>
    <sheet name="74-prop" sheetId="2" r:id="rId2"/>
    <sheet name="44-lab" sheetId="3" r:id="rId3"/>
    <sheet name="54-cap" sheetId="4" r:id="rId4"/>
    <sheet name=" 6-VAT" sheetId="5" r:id="rId5"/>
    <sheet name="40-cons " sheetId="6" r:id="rId6"/>
    <sheet name="64-env" sheetId="7" r:id="rId7"/>
    <sheet name="graph1 tax struct" sheetId="8" r:id="rId8"/>
  </sheets>
  <definedNames>
    <definedName name="asojh" hidden="1">{"'15.01L'!$A$1:$I$62"}</definedName>
    <definedName name="BundesländerAlt" localSheetId="1" hidden="1">{#N/A,#N/A,FALSE,"MZ GRV";#N/A,#N/A,FALSE,"MZ ArV";#N/A,#N/A,FALSE,"MZ AnV";#N/A,#N/A,FALSE,"MZ KnV"}</definedName>
    <definedName name="BundesländerAlt" localSheetId="7" hidden="1">{#N/A,#N/A,FALSE,"MZ GRV";#N/A,#N/A,FALSE,"MZ ArV";#N/A,#N/A,FALSE,"MZ AnV";#N/A,#N/A,FALSE,"MZ KnV"}</definedName>
    <definedName name="BundesländerAlt" localSheetId="0" hidden="1">{#N/A,#N/A,FALSE,"MZ GRV";#N/A,#N/A,FALSE,"MZ ArV";#N/A,#N/A,FALSE,"MZ AnV";#N/A,#N/A,FALSE,"MZ KnV"}</definedName>
    <definedName name="BundesländerAlt" hidden="1">{#N/A,#N/A,FALSE,"MZ GRV";#N/A,#N/A,FALSE,"MZ ArV";#N/A,#N/A,FALSE,"MZ AnV";#N/A,#N/A,FALSE,"MZ KnV"}</definedName>
    <definedName name="HTML_CodePage" hidden="1">1252</definedName>
    <definedName name="HTML_Control" localSheetId="1" hidden="1">{"'15.01L'!$A$1:$I$62"}</definedName>
    <definedName name="HTML_Control" localSheetId="7" hidden="1">{"'15.01L'!$A$1:$I$62"}</definedName>
    <definedName name="HTML_Control" localSheetId="0" hidden="1">{"'15.01L'!$A$1:$I$62"}</definedName>
    <definedName name="HTML_Control" hidden="1">{"'15.01L'!$A$1:$I$62"}</definedName>
    <definedName name="HTML_Control2" localSheetId="1" hidden="1">{"'15.01L'!$A$1:$I$62"}</definedName>
    <definedName name="HTML_Control2" localSheetId="7" hidden="1">{"'15.01L'!$A$1:$I$62"}</definedName>
    <definedName name="HTML_Control2" localSheetId="0" hidden="1">{"'15.01L'!$A$1:$I$62"}</definedName>
    <definedName name="HTML_Control2" hidden="1">{"'15.01L'!$A$1:$I$62"}</definedName>
    <definedName name="HTML_Description" hidden="1">""</definedName>
    <definedName name="HTML_Email" hidden="1">""</definedName>
    <definedName name="HTML_Header" hidden="1">"15.01L"</definedName>
    <definedName name="HTML_LastUpdate" hidden="1">"19.11.98"</definedName>
    <definedName name="HTML_LineAfter" hidden="1">FALSE</definedName>
    <definedName name="HTML_LineBefore" hidden="1">FALSE</definedName>
    <definedName name="HTML_Name" hidden="1">"Weitzer &amp; Partner"</definedName>
    <definedName name="HTML_OBDlg2" hidden="1">TRUE</definedName>
    <definedName name="HTML_OBDlg4" hidden="1">TRUE</definedName>
    <definedName name="HTML_OS" hidden="1">0</definedName>
    <definedName name="HTML_PathFile" hidden="1">"C:\jb98\3d\daten\Kap15.ok\j-1501l.htm"</definedName>
    <definedName name="HTML_Title" hidden="1">"j-1501L"</definedName>
    <definedName name="klkl" localSheetId="1" hidden="1">{#N/A,#N/A,FALSE,"MZ GRV";#N/A,#N/A,FALSE,"MZ ArV";#N/A,#N/A,FALSE,"MZ AnV";#N/A,#N/A,FALSE,"MZ KnV"}</definedName>
    <definedName name="klkl" localSheetId="7" hidden="1">{#N/A,#N/A,FALSE,"MZ GRV";#N/A,#N/A,FALSE,"MZ ArV";#N/A,#N/A,FALSE,"MZ AnV";#N/A,#N/A,FALSE,"MZ KnV"}</definedName>
    <definedName name="klkl" localSheetId="0" hidden="1">{#N/A,#N/A,FALSE,"MZ GRV";#N/A,#N/A,FALSE,"MZ ArV";#N/A,#N/A,FALSE,"MZ AnV";#N/A,#N/A,FALSE,"MZ KnV"}</definedName>
    <definedName name="klkl" hidden="1">{#N/A,#N/A,FALSE,"MZ GRV";#N/A,#N/A,FALSE,"MZ ArV";#N/A,#N/A,FALSE,"MZ AnV";#N/A,#N/A,FALSE,"MZ KnV"}</definedName>
    <definedName name="s´hti" localSheetId="1" hidden="1">{"'15.01L'!$A$1:$I$62"}</definedName>
    <definedName name="s´hti" localSheetId="7" hidden="1">{"'15.01L'!$A$1:$I$62"}</definedName>
    <definedName name="s´hti" localSheetId="0" hidden="1">{"'15.01L'!$A$1:$I$62"}</definedName>
    <definedName name="s´hti" hidden="1">{"'15.01L'!$A$1:$I$62"}</definedName>
    <definedName name="shit" localSheetId="1" hidden="1">{"'15.01L'!$A$1:$I$62"}</definedName>
    <definedName name="shit" localSheetId="7" hidden="1">{"'15.01L'!$A$1:$I$62"}</definedName>
    <definedName name="shit" localSheetId="0" hidden="1">{"'15.01L'!$A$1:$I$62"}</definedName>
    <definedName name="shit" hidden="1">{"'15.01L'!$A$1:$I$62"}</definedName>
    <definedName name="shti" localSheetId="1" hidden="1">{"'15.01L'!$A$1:$I$62"}</definedName>
    <definedName name="shti" localSheetId="7" hidden="1">{"'15.01L'!$A$1:$I$62"}</definedName>
    <definedName name="shti" localSheetId="0" hidden="1">{"'15.01L'!$A$1:$I$62"}</definedName>
    <definedName name="shti" hidden="1">{"'15.01L'!$A$1:$I$62"}</definedName>
    <definedName name="t" localSheetId="1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t" localSheetId="7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t" localSheetId="0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t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tz" localSheetId="1" hidden="1">{#N/A,#N/A,FALSE,"MZ GRV";#N/A,#N/A,FALSE,"MZ ArV";#N/A,#N/A,FALSE,"MZ AnV";#N/A,#N/A,FALSE,"MZ KnV"}</definedName>
    <definedName name="tz" localSheetId="7" hidden="1">{#N/A,#N/A,FALSE,"MZ GRV";#N/A,#N/A,FALSE,"MZ ArV";#N/A,#N/A,FALSE,"MZ AnV";#N/A,#N/A,FALSE,"MZ KnV"}</definedName>
    <definedName name="tz" localSheetId="0" hidden="1">{#N/A,#N/A,FALSE,"MZ GRV";#N/A,#N/A,FALSE,"MZ ArV";#N/A,#N/A,FALSE,"MZ AnV";#N/A,#N/A,FALSE,"MZ KnV"}</definedName>
    <definedName name="tz" hidden="1">{#N/A,#N/A,FALSE,"MZ GRV";#N/A,#N/A,FALSE,"MZ ArV";#N/A,#N/A,FALSE,"MZ AnV";#N/A,#N/A,FALSE,"MZ KnV"}</definedName>
    <definedName name="wrn.ASID03" localSheetId="1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wrn.ASID03" localSheetId="7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wrn.ASID03" localSheetId="0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wrn.ASID03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wrn.Mikrozensus." localSheetId="1" hidden="1">{#N/A,#N/A,FALSE,"MZ GRV";#N/A,#N/A,FALSE,"MZ ArV";#N/A,#N/A,FALSE,"MZ AnV";#N/A,#N/A,FALSE,"MZ KnV"}</definedName>
    <definedName name="wrn.Mikrozensus." localSheetId="7" hidden="1">{#N/A,#N/A,FALSE,"MZ GRV";#N/A,#N/A,FALSE,"MZ ArV";#N/A,#N/A,FALSE,"MZ AnV";#N/A,#N/A,FALSE,"MZ KnV"}</definedName>
    <definedName name="wrn.Mikrozensus." localSheetId="0" hidden="1">{#N/A,#N/A,FALSE,"MZ GRV";#N/A,#N/A,FALSE,"MZ ArV";#N/A,#N/A,FALSE,"MZ AnV";#N/A,#N/A,FALSE,"MZ KnV"}</definedName>
    <definedName name="wrn.Mikrozensus." hidden="1">{#N/A,#N/A,FALSE,"MZ GRV";#N/A,#N/A,FALSE,"MZ ArV";#N/A,#N/A,FALSE,"MZ AnV";#N/A,#N/A,FALSE,"MZ KnV"}</definedName>
    <definedName name="wrn.RViZ96." localSheetId="1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wrn.RViZ96." localSheetId="7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wrn.RViZ96." localSheetId="0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wrn.RViZ96.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wrn.Tabellen." localSheetId="1" hidden="1">{#N/A,#N/A,FALSE,"G RV Männer W";#N/A,#N/A,FALSE,"G RV Frauen W";#N/A,#N/A,FALSE,"G RV Männer O";#N/A,#N/A,FALSE,"G RV Frauen O";#N/A,#N/A,FALSE,"RTZahlbetrag"}</definedName>
    <definedName name="wrn.Tabellen." localSheetId="7" hidden="1">{#N/A,#N/A,FALSE,"G RV Männer W";#N/A,#N/A,FALSE,"G RV Frauen W";#N/A,#N/A,FALSE,"G RV Männer O";#N/A,#N/A,FALSE,"G RV Frauen O";#N/A,#N/A,FALSE,"RTZahlbetrag"}</definedName>
    <definedName name="wrn.Tabellen." localSheetId="0" hidden="1">{#N/A,#N/A,FALSE,"G RV Männer W";#N/A,#N/A,FALSE,"G RV Frauen W";#N/A,#N/A,FALSE,"G RV Männer O";#N/A,#N/A,FALSE,"G RV Frauen O";#N/A,#N/A,FALSE,"RTZahlbetrag"}</definedName>
    <definedName name="wrn.Tabellen." hidden="1">{#N/A,#N/A,FALSE,"G RV Männer W";#N/A,#N/A,FALSE,"G RV Frauen W";#N/A,#N/A,FALSE,"G RV Männer O";#N/A,#N/A,FALSE,"G RV Frauen O";#N/A,#N/A,FALSE,"RTZahlbetrag"}</definedName>
    <definedName name="yidjhlkfdj" localSheetId="1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yidjhlkfdj" localSheetId="7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yidjhlkfdj" localSheetId="0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yidjhlkfdj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</definedNames>
  <calcPr calcId="125725"/>
</workbook>
</file>

<file path=xl/calcChain.xml><?xml version="1.0" encoding="utf-8"?>
<calcChain xmlns="http://schemas.openxmlformats.org/spreadsheetml/2006/main">
  <c r="F25" i="8"/>
  <c r="H77" l="1"/>
  <c r="G77"/>
  <c r="F77"/>
  <c r="E77"/>
  <c r="D77"/>
  <c r="C77"/>
  <c r="B77"/>
  <c r="H76"/>
  <c r="G76"/>
  <c r="F76"/>
  <c r="E76"/>
  <c r="D76"/>
  <c r="C76"/>
  <c r="B76"/>
  <c r="H75"/>
  <c r="G75"/>
  <c r="F75"/>
  <c r="E75"/>
  <c r="D75"/>
  <c r="C75"/>
  <c r="B75"/>
  <c r="H74"/>
  <c r="G74"/>
  <c r="F74"/>
  <c r="E74"/>
  <c r="D74"/>
  <c r="C74"/>
  <c r="B74"/>
  <c r="H73"/>
  <c r="G73"/>
  <c r="F73"/>
  <c r="E73"/>
  <c r="D73"/>
  <c r="C73"/>
  <c r="B73"/>
  <c r="H72"/>
  <c r="G72"/>
  <c r="F72"/>
  <c r="E72"/>
  <c r="D72"/>
  <c r="C72"/>
  <c r="B72"/>
  <c r="H34"/>
  <c r="D34"/>
  <c r="B34"/>
  <c r="E33"/>
  <c r="C33"/>
  <c r="B33"/>
  <c r="B32"/>
  <c r="G31"/>
  <c r="B31"/>
  <c r="H30"/>
  <c r="D30"/>
  <c r="B30"/>
  <c r="E29"/>
  <c r="C29"/>
  <c r="B29"/>
  <c r="B28"/>
  <c r="G27"/>
  <c r="B27"/>
  <c r="H26"/>
  <c r="D26"/>
  <c r="B26"/>
  <c r="E25"/>
  <c r="C25"/>
  <c r="B25"/>
  <c r="G34"/>
  <c r="E34"/>
  <c r="C34"/>
  <c r="H32"/>
  <c r="G32"/>
  <c r="E32"/>
  <c r="D32"/>
  <c r="C32"/>
  <c r="G30"/>
  <c r="E30"/>
  <c r="C30"/>
  <c r="H28"/>
  <c r="G28"/>
  <c r="E28"/>
  <c r="D28"/>
  <c r="C28"/>
  <c r="G26"/>
  <c r="E26"/>
  <c r="C26"/>
  <c r="H33"/>
  <c r="G33"/>
  <c r="D33"/>
  <c r="H31"/>
  <c r="E31"/>
  <c r="D31"/>
  <c r="C31"/>
  <c r="H29"/>
  <c r="G29"/>
  <c r="D29"/>
  <c r="H27"/>
  <c r="E27"/>
  <c r="D27"/>
  <c r="C27"/>
  <c r="H25"/>
  <c r="G25"/>
  <c r="D25"/>
  <c r="M1"/>
  <c r="O47" i="7"/>
  <c r="N47"/>
  <c r="P47" s="1"/>
  <c r="M47"/>
  <c r="L47"/>
  <c r="K47"/>
  <c r="J47"/>
  <c r="I47"/>
  <c r="H47"/>
  <c r="G47"/>
  <c r="F47"/>
  <c r="E47"/>
  <c r="D47"/>
  <c r="C47"/>
  <c r="B47"/>
  <c r="N46"/>
  <c r="O46" s="1"/>
  <c r="M46"/>
  <c r="L46"/>
  <c r="K46"/>
  <c r="J46"/>
  <c r="I46"/>
  <c r="H46"/>
  <c r="G46"/>
  <c r="F46"/>
  <c r="E46"/>
  <c r="D46"/>
  <c r="C46"/>
  <c r="B46"/>
  <c r="G12" i="8" s="1"/>
  <c r="F31" s="1"/>
  <c r="O45" i="7"/>
  <c r="N45"/>
  <c r="P45" s="1"/>
  <c r="M45"/>
  <c r="L45"/>
  <c r="K45"/>
  <c r="J45"/>
  <c r="I45"/>
  <c r="H45"/>
  <c r="G45"/>
  <c r="F45"/>
  <c r="E45"/>
  <c r="D45"/>
  <c r="C45"/>
  <c r="B45"/>
  <c r="N44"/>
  <c r="O44" s="1"/>
  <c r="M44"/>
  <c r="L44"/>
  <c r="K44"/>
  <c r="J44"/>
  <c r="I44"/>
  <c r="H44"/>
  <c r="G44"/>
  <c r="F44"/>
  <c r="E44"/>
  <c r="D44"/>
  <c r="C44"/>
  <c r="B44"/>
  <c r="G10" i="8" s="1"/>
  <c r="F27" s="1"/>
  <c r="O43" i="7"/>
  <c r="N43"/>
  <c r="P43" s="1"/>
  <c r="M43"/>
  <c r="L43"/>
  <c r="K43"/>
  <c r="J43"/>
  <c r="I43"/>
  <c r="H43"/>
  <c r="G43"/>
  <c r="F43"/>
  <c r="E43"/>
  <c r="D43"/>
  <c r="C43"/>
  <c r="B43"/>
  <c r="O36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O6"/>
  <c r="O5"/>
  <c r="N47" i="6"/>
  <c r="O47" s="1"/>
  <c r="M47"/>
  <c r="L47"/>
  <c r="K47"/>
  <c r="J47"/>
  <c r="I47"/>
  <c r="H47"/>
  <c r="G47"/>
  <c r="F47"/>
  <c r="E47"/>
  <c r="D47"/>
  <c r="C47"/>
  <c r="B47"/>
  <c r="G13" i="8" s="1"/>
  <c r="F33" s="1"/>
  <c r="O46" i="6"/>
  <c r="N46"/>
  <c r="G18" i="8" s="1"/>
  <c r="F32" s="1"/>
  <c r="M46" i="6"/>
  <c r="L46"/>
  <c r="K46"/>
  <c r="J46"/>
  <c r="I46"/>
  <c r="H46"/>
  <c r="G46"/>
  <c r="F46"/>
  <c r="E46"/>
  <c r="D46"/>
  <c r="C46"/>
  <c r="B46"/>
  <c r="N45"/>
  <c r="O45" s="1"/>
  <c r="M45"/>
  <c r="L45"/>
  <c r="K45"/>
  <c r="J45"/>
  <c r="I45"/>
  <c r="H45"/>
  <c r="G45"/>
  <c r="F45"/>
  <c r="E45"/>
  <c r="D45"/>
  <c r="C45"/>
  <c r="B45"/>
  <c r="G11" i="8" s="1"/>
  <c r="F29" s="1"/>
  <c r="O44" i="6"/>
  <c r="N44"/>
  <c r="G16" i="8" s="1"/>
  <c r="F28" s="1"/>
  <c r="M44" i="6"/>
  <c r="L44"/>
  <c r="K44"/>
  <c r="J44"/>
  <c r="I44"/>
  <c r="H44"/>
  <c r="G44"/>
  <c r="F44"/>
  <c r="E44"/>
  <c r="D44"/>
  <c r="C44"/>
  <c r="B44"/>
  <c r="N43"/>
  <c r="O43" s="1"/>
  <c r="M43"/>
  <c r="L43"/>
  <c r="K43"/>
  <c r="J43"/>
  <c r="I43"/>
  <c r="H43"/>
  <c r="G43"/>
  <c r="F43"/>
  <c r="E43"/>
  <c r="D43"/>
  <c r="C43"/>
  <c r="B43"/>
  <c r="G9" i="8" s="1"/>
  <c r="O36" i="6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O6"/>
  <c r="O5"/>
  <c r="O47" i="5"/>
  <c r="N47"/>
  <c r="P47" s="1"/>
  <c r="M47"/>
  <c r="L47"/>
  <c r="K47"/>
  <c r="J47"/>
  <c r="I47"/>
  <c r="H47"/>
  <c r="G47"/>
  <c r="F47"/>
  <c r="E47"/>
  <c r="D47"/>
  <c r="C47"/>
  <c r="B47"/>
  <c r="N46"/>
  <c r="O46" s="1"/>
  <c r="M46"/>
  <c r="L46"/>
  <c r="K46"/>
  <c r="J46"/>
  <c r="I46"/>
  <c r="H46"/>
  <c r="G46"/>
  <c r="F46"/>
  <c r="E46"/>
  <c r="D46"/>
  <c r="C46"/>
  <c r="B46"/>
  <c r="O45"/>
  <c r="N45"/>
  <c r="P45" s="1"/>
  <c r="M45"/>
  <c r="L45"/>
  <c r="K45"/>
  <c r="J45"/>
  <c r="I45"/>
  <c r="H45"/>
  <c r="G45"/>
  <c r="F45"/>
  <c r="E45"/>
  <c r="D45"/>
  <c r="C45"/>
  <c r="B45"/>
  <c r="N44"/>
  <c r="O44" s="1"/>
  <c r="M44"/>
  <c r="L44"/>
  <c r="K44"/>
  <c r="J44"/>
  <c r="I44"/>
  <c r="H44"/>
  <c r="G44"/>
  <c r="F44"/>
  <c r="E44"/>
  <c r="D44"/>
  <c r="C44"/>
  <c r="B44"/>
  <c r="O43"/>
  <c r="N43"/>
  <c r="P43" s="1"/>
  <c r="M43"/>
  <c r="L43"/>
  <c r="K43"/>
  <c r="J43"/>
  <c r="I43"/>
  <c r="H43"/>
  <c r="G43"/>
  <c r="F43"/>
  <c r="E43"/>
  <c r="D43"/>
  <c r="C43"/>
  <c r="B43"/>
  <c r="O36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O6"/>
  <c r="O5"/>
  <c r="B49" i="4"/>
  <c r="O47"/>
  <c r="N47"/>
  <c r="P47" s="1"/>
  <c r="M47"/>
  <c r="L47"/>
  <c r="K47"/>
  <c r="J47"/>
  <c r="I47"/>
  <c r="H47"/>
  <c r="G47"/>
  <c r="F47"/>
  <c r="E47"/>
  <c r="D47"/>
  <c r="C47"/>
  <c r="B47"/>
  <c r="N46"/>
  <c r="O46" s="1"/>
  <c r="M46"/>
  <c r="L46"/>
  <c r="K46"/>
  <c r="J46"/>
  <c r="I46"/>
  <c r="H46"/>
  <c r="G46"/>
  <c r="F46"/>
  <c r="E46"/>
  <c r="D46"/>
  <c r="C46"/>
  <c r="B46"/>
  <c r="O45"/>
  <c r="N45"/>
  <c r="P45" s="1"/>
  <c r="M45"/>
  <c r="L45"/>
  <c r="K45"/>
  <c r="J45"/>
  <c r="I45"/>
  <c r="H45"/>
  <c r="G45"/>
  <c r="F45"/>
  <c r="E45"/>
  <c r="D45"/>
  <c r="C45"/>
  <c r="B45"/>
  <c r="N44"/>
  <c r="O44" s="1"/>
  <c r="M44"/>
  <c r="L44"/>
  <c r="K44"/>
  <c r="J44"/>
  <c r="I44"/>
  <c r="H44"/>
  <c r="G44"/>
  <c r="F44"/>
  <c r="E44"/>
  <c r="D44"/>
  <c r="C44"/>
  <c r="B44"/>
  <c r="O43"/>
  <c r="N43"/>
  <c r="P43" s="1"/>
  <c r="M43"/>
  <c r="L43"/>
  <c r="K43"/>
  <c r="J43"/>
  <c r="I43"/>
  <c r="H43"/>
  <c r="G43"/>
  <c r="F43"/>
  <c r="E43"/>
  <c r="D43"/>
  <c r="C43"/>
  <c r="B43"/>
  <c r="O36"/>
  <c r="S34"/>
  <c r="P34"/>
  <c r="O34"/>
  <c r="S33"/>
  <c r="P33"/>
  <c r="O33"/>
  <c r="S32"/>
  <c r="P32"/>
  <c r="O32"/>
  <c r="S31"/>
  <c r="P31"/>
  <c r="O31"/>
  <c r="S30"/>
  <c r="P30"/>
  <c r="O30"/>
  <c r="S29"/>
  <c r="P29"/>
  <c r="O29"/>
  <c r="S28"/>
  <c r="P28"/>
  <c r="O28"/>
  <c r="S27"/>
  <c r="P27"/>
  <c r="O27"/>
  <c r="S26"/>
  <c r="P26"/>
  <c r="O26"/>
  <c r="S25"/>
  <c r="P25"/>
  <c r="O25"/>
  <c r="S24"/>
  <c r="P24"/>
  <c r="O24"/>
  <c r="S23"/>
  <c r="P23"/>
  <c r="O23"/>
  <c r="S22"/>
  <c r="P22"/>
  <c r="O22"/>
  <c r="S21"/>
  <c r="P21"/>
  <c r="O21"/>
  <c r="S20"/>
  <c r="P20"/>
  <c r="O20"/>
  <c r="S19"/>
  <c r="P19"/>
  <c r="O19"/>
  <c r="S18"/>
  <c r="P18"/>
  <c r="O18"/>
  <c r="S17"/>
  <c r="P17"/>
  <c r="O17"/>
  <c r="S16"/>
  <c r="P16"/>
  <c r="O16"/>
  <c r="S15"/>
  <c r="P15"/>
  <c r="O15"/>
  <c r="S14"/>
  <c r="P14"/>
  <c r="O14"/>
  <c r="S13"/>
  <c r="P13"/>
  <c r="O13"/>
  <c r="S12"/>
  <c r="P12"/>
  <c r="O12"/>
  <c r="S11"/>
  <c r="P11"/>
  <c r="O11"/>
  <c r="S10"/>
  <c r="P10"/>
  <c r="O10"/>
  <c r="S9"/>
  <c r="P9"/>
  <c r="O9"/>
  <c r="S8"/>
  <c r="P8"/>
  <c r="O8"/>
  <c r="S7"/>
  <c r="P7"/>
  <c r="O7"/>
  <c r="S6"/>
  <c r="O6"/>
  <c r="S5"/>
  <c r="O5"/>
  <c r="O47" i="3"/>
  <c r="N47"/>
  <c r="P47" s="1"/>
  <c r="M47"/>
  <c r="L47"/>
  <c r="K47"/>
  <c r="J47"/>
  <c r="I47"/>
  <c r="H47"/>
  <c r="G47"/>
  <c r="F47"/>
  <c r="E47"/>
  <c r="D47"/>
  <c r="C47"/>
  <c r="B47"/>
  <c r="N46"/>
  <c r="O46" s="1"/>
  <c r="M46"/>
  <c r="L46"/>
  <c r="K46"/>
  <c r="J46"/>
  <c r="I46"/>
  <c r="H46"/>
  <c r="G46"/>
  <c r="F46"/>
  <c r="E46"/>
  <c r="D46"/>
  <c r="C46"/>
  <c r="B46"/>
  <c r="O45"/>
  <c r="N45"/>
  <c r="P45" s="1"/>
  <c r="M45"/>
  <c r="L45"/>
  <c r="K45"/>
  <c r="J45"/>
  <c r="I45"/>
  <c r="H45"/>
  <c r="G45"/>
  <c r="F45"/>
  <c r="E45"/>
  <c r="D45"/>
  <c r="C45"/>
  <c r="B45"/>
  <c r="N44"/>
  <c r="O44" s="1"/>
  <c r="M44"/>
  <c r="L44"/>
  <c r="K44"/>
  <c r="J44"/>
  <c r="I44"/>
  <c r="H44"/>
  <c r="G44"/>
  <c r="F44"/>
  <c r="E44"/>
  <c r="D44"/>
  <c r="C44"/>
  <c r="B44"/>
  <c r="O43"/>
  <c r="N43"/>
  <c r="P43" s="1"/>
  <c r="M43"/>
  <c r="L43"/>
  <c r="K43"/>
  <c r="J43"/>
  <c r="I43"/>
  <c r="H43"/>
  <c r="G43"/>
  <c r="F43"/>
  <c r="E43"/>
  <c r="D43"/>
  <c r="C43"/>
  <c r="B43"/>
  <c r="O36"/>
  <c r="S34"/>
  <c r="P34"/>
  <c r="O34"/>
  <c r="S33"/>
  <c r="P33"/>
  <c r="O33"/>
  <c r="S32"/>
  <c r="P32"/>
  <c r="O32"/>
  <c r="S31"/>
  <c r="P31"/>
  <c r="O31"/>
  <c r="S30"/>
  <c r="P30"/>
  <c r="O30"/>
  <c r="S29"/>
  <c r="P29"/>
  <c r="O29"/>
  <c r="S28"/>
  <c r="P28"/>
  <c r="O28"/>
  <c r="S27"/>
  <c r="P27"/>
  <c r="O27"/>
  <c r="S26"/>
  <c r="P26"/>
  <c r="O26"/>
  <c r="S25"/>
  <c r="P25"/>
  <c r="O25"/>
  <c r="S24"/>
  <c r="P24"/>
  <c r="O24"/>
  <c r="S23"/>
  <c r="P23"/>
  <c r="O23"/>
  <c r="S22"/>
  <c r="P22"/>
  <c r="O22"/>
  <c r="S21"/>
  <c r="P21"/>
  <c r="O21"/>
  <c r="S20"/>
  <c r="P20"/>
  <c r="O20"/>
  <c r="S19"/>
  <c r="P19"/>
  <c r="O19"/>
  <c r="S18"/>
  <c r="P18"/>
  <c r="O18"/>
  <c r="S17"/>
  <c r="P17"/>
  <c r="O17"/>
  <c r="S16"/>
  <c r="P16"/>
  <c r="O16"/>
  <c r="S15"/>
  <c r="P15"/>
  <c r="O15"/>
  <c r="S14"/>
  <c r="P14"/>
  <c r="O14"/>
  <c r="S13"/>
  <c r="P13"/>
  <c r="O13"/>
  <c r="S12"/>
  <c r="P12"/>
  <c r="O12"/>
  <c r="S11"/>
  <c r="P11"/>
  <c r="O11"/>
  <c r="S10"/>
  <c r="P10"/>
  <c r="O10"/>
  <c r="S9"/>
  <c r="P9"/>
  <c r="O9"/>
  <c r="S8"/>
  <c r="P8"/>
  <c r="O8"/>
  <c r="S7"/>
  <c r="P7"/>
  <c r="O7"/>
  <c r="S6"/>
  <c r="O6"/>
  <c r="S5"/>
  <c r="O5"/>
  <c r="O47" i="2"/>
  <c r="N47"/>
  <c r="P47" s="1"/>
  <c r="M47"/>
  <c r="L47"/>
  <c r="K47"/>
  <c r="J47"/>
  <c r="I47"/>
  <c r="H47"/>
  <c r="G47"/>
  <c r="F47"/>
  <c r="E47"/>
  <c r="D47"/>
  <c r="C47"/>
  <c r="B47"/>
  <c r="N46"/>
  <c r="O46" s="1"/>
  <c r="M46"/>
  <c r="L46"/>
  <c r="K46"/>
  <c r="J46"/>
  <c r="I46"/>
  <c r="H46"/>
  <c r="G46"/>
  <c r="F46"/>
  <c r="E46"/>
  <c r="D46"/>
  <c r="C46"/>
  <c r="B46"/>
  <c r="O45"/>
  <c r="N45"/>
  <c r="P45" s="1"/>
  <c r="M45"/>
  <c r="L45"/>
  <c r="K45"/>
  <c r="J45"/>
  <c r="I45"/>
  <c r="H45"/>
  <c r="G45"/>
  <c r="F45"/>
  <c r="E45"/>
  <c r="D45"/>
  <c r="C45"/>
  <c r="B45"/>
  <c r="N44"/>
  <c r="O44" s="1"/>
  <c r="M44"/>
  <c r="L44"/>
  <c r="K44"/>
  <c r="J44"/>
  <c r="I44"/>
  <c r="H44"/>
  <c r="G44"/>
  <c r="F44"/>
  <c r="E44"/>
  <c r="D44"/>
  <c r="C44"/>
  <c r="B44"/>
  <c r="O43"/>
  <c r="N43"/>
  <c r="P43" s="1"/>
  <c r="M43"/>
  <c r="L43"/>
  <c r="K43"/>
  <c r="J43"/>
  <c r="I43"/>
  <c r="H43"/>
  <c r="G43"/>
  <c r="F43"/>
  <c r="E43"/>
  <c r="D43"/>
  <c r="C43"/>
  <c r="B43"/>
  <c r="P36"/>
  <c r="O36"/>
  <c r="P35"/>
  <c r="O35"/>
  <c r="T34"/>
  <c r="Q34"/>
  <c r="P34"/>
  <c r="O34"/>
  <c r="T33"/>
  <c r="Q33"/>
  <c r="P33"/>
  <c r="O33"/>
  <c r="T32"/>
  <c r="Q32"/>
  <c r="P32"/>
  <c r="O32"/>
  <c r="T31"/>
  <c r="Q31"/>
  <c r="P31"/>
  <c r="O31"/>
  <c r="T30"/>
  <c r="Q30"/>
  <c r="P30"/>
  <c r="O30"/>
  <c r="T29"/>
  <c r="Q29"/>
  <c r="P29"/>
  <c r="O29"/>
  <c r="T28"/>
  <c r="Q28"/>
  <c r="P28"/>
  <c r="O28"/>
  <c r="T27"/>
  <c r="Q27"/>
  <c r="P27"/>
  <c r="O27"/>
  <c r="T26"/>
  <c r="Q26"/>
  <c r="P26"/>
  <c r="O26"/>
  <c r="T25"/>
  <c r="Q25"/>
  <c r="P25"/>
  <c r="O25"/>
  <c r="T24"/>
  <c r="Q24"/>
  <c r="P24"/>
  <c r="O24"/>
  <c r="T23"/>
  <c r="Q23"/>
  <c r="P23"/>
  <c r="O23"/>
  <c r="T22"/>
  <c r="Q22"/>
  <c r="P22"/>
  <c r="O22"/>
  <c r="T21"/>
  <c r="Q21"/>
  <c r="P21"/>
  <c r="O21"/>
  <c r="T20"/>
  <c r="Q20"/>
  <c r="P20"/>
  <c r="O20"/>
  <c r="T19"/>
  <c r="Q19"/>
  <c r="P19"/>
  <c r="O19"/>
  <c r="T18"/>
  <c r="Q18"/>
  <c r="P18"/>
  <c r="O18"/>
  <c r="T17"/>
  <c r="Q17"/>
  <c r="P17"/>
  <c r="O17"/>
  <c r="T16"/>
  <c r="Q16"/>
  <c r="P16"/>
  <c r="O16"/>
  <c r="T15"/>
  <c r="Q15"/>
  <c r="P15"/>
  <c r="O15"/>
  <c r="T14"/>
  <c r="Q14"/>
  <c r="P14"/>
  <c r="O14"/>
  <c r="T13"/>
  <c r="Q13"/>
  <c r="P13"/>
  <c r="O13"/>
  <c r="T12"/>
  <c r="Q12"/>
  <c r="P12"/>
  <c r="O12"/>
  <c r="T11"/>
  <c r="Q11"/>
  <c r="P11"/>
  <c r="O11"/>
  <c r="T10"/>
  <c r="Q10"/>
  <c r="P10"/>
  <c r="O10"/>
  <c r="T9"/>
  <c r="Q9"/>
  <c r="P9"/>
  <c r="O9"/>
  <c r="T8"/>
  <c r="Q8"/>
  <c r="P8"/>
  <c r="O8"/>
  <c r="T7"/>
  <c r="Q7"/>
  <c r="P7"/>
  <c r="O7"/>
  <c r="T6"/>
  <c r="P6"/>
  <c r="O6"/>
  <c r="T5"/>
  <c r="T37" s="1"/>
  <c r="P5"/>
  <c r="O5"/>
  <c r="H29" i="1"/>
  <c r="G29"/>
  <c r="F29"/>
  <c r="E29"/>
  <c r="D29"/>
  <c r="C29"/>
  <c r="G28"/>
  <c r="F28"/>
  <c r="E28"/>
  <c r="C28"/>
  <c r="I6"/>
  <c r="I5"/>
  <c r="I4"/>
  <c r="I3"/>
  <c r="I9" i="8" l="1"/>
  <c r="I11"/>
  <c r="I13"/>
  <c r="P44" i="2"/>
  <c r="P46"/>
  <c r="P44" i="3"/>
  <c r="P46"/>
  <c r="P44" i="4"/>
  <c r="P46"/>
  <c r="P44" i="5"/>
  <c r="P46"/>
  <c r="P43" i="6"/>
  <c r="P45"/>
  <c r="P47"/>
  <c r="P44" i="7"/>
  <c r="P46"/>
  <c r="I10" i="8"/>
  <c r="I12"/>
  <c r="G15"/>
  <c r="F26" s="1"/>
  <c r="G17"/>
  <c r="F30" s="1"/>
  <c r="G19"/>
  <c r="F34" s="1"/>
  <c r="P44" i="6"/>
  <c r="P46"/>
  <c r="I16" i="8"/>
  <c r="I18"/>
  <c r="I19" l="1"/>
  <c r="I17"/>
  <c r="I15"/>
</calcChain>
</file>

<file path=xl/sharedStrings.xml><?xml version="1.0" encoding="utf-8"?>
<sst xmlns="http://schemas.openxmlformats.org/spreadsheetml/2006/main" count="402" uniqueCount="94">
  <si>
    <t>Labour taxes</t>
  </si>
  <si>
    <t>VAT</t>
  </si>
  <si>
    <t>Capital taxes (exclusive property taxes)</t>
  </si>
  <si>
    <t>Other taxes on consumption</t>
  </si>
  <si>
    <t>Environmental Taxes</t>
  </si>
  <si>
    <t>Property Taxes</t>
  </si>
  <si>
    <t>control</t>
  </si>
  <si>
    <t>EU 15</t>
  </si>
  <si>
    <t>EU 28</t>
  </si>
  <si>
    <t>Source: European Commission 2016 (Taxation Trends in the European Union, 2016 edition). Arithmetic mean.</t>
  </si>
  <si>
    <t>Source: European Commission, 2016 (Taxation Trends), own calculations. Arithmetic mean.</t>
  </si>
  <si>
    <t>SSC</t>
  </si>
  <si>
    <t>Capital inclusive prop</t>
  </si>
  <si>
    <t>∆2002/2014</t>
  </si>
  <si>
    <t>blue marked figures: rounding differences</t>
  </si>
  <si>
    <r>
      <t xml:space="preserve">(Simple) reason for uring the arithmetic mean: </t>
    </r>
    <r>
      <rPr>
        <b/>
        <sz val="10"/>
        <color rgb="FF0070C0"/>
        <rFont val="Century Gothic"/>
        <family val="2"/>
      </rPr>
      <t>Background data not available to calculate other averages</t>
    </r>
    <r>
      <rPr>
        <sz val="10"/>
        <color rgb="FF0070C0"/>
        <rFont val="Century Gothic"/>
        <family val="2"/>
      </rPr>
      <t xml:space="preserve"> (i.e. EU15, ….)</t>
    </r>
  </si>
  <si>
    <t>"Other taxes on consumption: Residuum of "Taxes on Consumption minus Taxes on Environment minus VAT"</t>
  </si>
  <si>
    <t>Table 74: Taxes on property as % of total taxation - Total</t>
  </si>
  <si>
    <t>Difference (1)</t>
  </si>
  <si>
    <t>Ranking</t>
  </si>
  <si>
    <t>Revenue (2)</t>
  </si>
  <si>
    <t>2002/2014</t>
  </si>
  <si>
    <t>2004 to 2014</t>
  </si>
  <si>
    <t>2002 to 2014</t>
  </si>
  <si>
    <t>EU-28</t>
  </si>
  <si>
    <t xml:space="preserve">EA-19 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</si>
  <si>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</si>
  <si>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</si>
  <si>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</si>
  <si>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</si>
  <si>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</si>
  <si>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</si>
  <si>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</si>
  <si>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</si>
  <si>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</si>
  <si>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</si>
  <si>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</si>
  <si>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</si>
  <si>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</si>
  <si>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</si>
  <si>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</si>
  <si>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</si>
  <si>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</si>
  <si>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</si>
  <si>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</si>
  <si>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</si>
  <si>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</si>
  <si>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</si>
  <si>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</si>
  <si>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</si>
  <si>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</si>
  <si>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</si>
  <si>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</si>
  <si>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</si>
  <si>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</si>
  <si>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Norway</t>
  </si>
  <si>
    <t>Steigerung</t>
  </si>
  <si>
    <t>(1) In percentage points.</t>
  </si>
  <si>
    <t>max: France</t>
  </si>
  <si>
    <t>(2) In millions of euro.</t>
  </si>
  <si>
    <t>See explanatory notes in Annex B.</t>
  </si>
  <si>
    <t xml:space="preserve">Source:  DG Taxation and Customs Union, based on Eurostat data </t>
  </si>
  <si>
    <t>2004-2014</t>
  </si>
  <si>
    <t>2002-2014</t>
  </si>
  <si>
    <t>EU28-arithmMittel</t>
  </si>
  <si>
    <t>EA19-arithmetMittel</t>
  </si>
  <si>
    <t>EU15-arithmetMittel</t>
  </si>
  <si>
    <t>EU13 "neue Länder" arithmet Mittel</t>
  </si>
  <si>
    <t>AT</t>
  </si>
  <si>
    <t>Table 44: Taxes on labour as % of total taxation - Total</t>
  </si>
  <si>
    <t>:</t>
  </si>
  <si>
    <t>Table 54: Taxes on capital as % of total taxation - Total</t>
  </si>
  <si>
    <t>Table 6: Indirect taxes as % of total taxation - VAT</t>
  </si>
  <si>
    <t>Table 40: Taxes on consumption as % of total taxation - Total</t>
  </si>
  <si>
    <t>Table 64: Environmental taxes as % of total taxation - Total</t>
  </si>
  <si>
    <t>Achtung "other consumption taxes " enthält auch Residuum auf die 100%!!</t>
  </si>
  <si>
    <t>ab 2014: Cons-VAT-environmental=residuum</t>
  </si>
  <si>
    <t>table 44</t>
  </si>
  <si>
    <t>tab 6</t>
  </si>
  <si>
    <t>tab 54</t>
  </si>
  <si>
    <t>tab  64</t>
  </si>
  <si>
    <t>Residuum</t>
  </si>
  <si>
    <t>tab 74</t>
  </si>
  <si>
    <t>tab 40</t>
  </si>
  <si>
    <t>minus tab 74</t>
  </si>
  <si>
    <t>Residuum!</t>
  </si>
  <si>
    <t>Err Residuum-Kontrolle: Cons-VAT-env</t>
  </si>
  <si>
    <t>EA 19</t>
  </si>
  <si>
    <t>EU13 "new countries"</t>
  </si>
  <si>
    <t>Source: European Commission 2016 (Taxation Trends in the European Union, 2016 edition).</t>
  </si>
  <si>
    <t>Environmental taxes</t>
  </si>
  <si>
    <t>Property taxes</t>
  </si>
  <si>
    <t>Capital taxes (excluding property taxes)</t>
  </si>
  <si>
    <t>Value added tax</t>
  </si>
</sst>
</file>

<file path=xl/styles.xml><?xml version="1.0" encoding="utf-8"?>
<styleSheet xmlns="http://schemas.openxmlformats.org/spreadsheetml/2006/main">
  <numFmts count="4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###\ ###\ ###"/>
    <numFmt numFmtId="166" formatCode="0.000000"/>
    <numFmt numFmtId="167" formatCode="\(#,##0\)"/>
    <numFmt numFmtId="168" formatCode="\+0.0;\-0.0"/>
    <numFmt numFmtId="169" formatCode="@\ *."/>
    <numFmt numFmtId="170" formatCode="#,##0.0"/>
    <numFmt numFmtId="171" formatCode="\ \ \ \ \ \ \ \ \ \ \ \ @\ *."/>
    <numFmt numFmtId="172" formatCode="\ \ \ \ \ \ \ \ \ \ \ \ @"/>
    <numFmt numFmtId="173" formatCode="\ \ \ \ \ \ \ \ \ \ \ \ \ @\ *."/>
    <numFmt numFmtId="174" formatCode="\ @\ *."/>
    <numFmt numFmtId="175" formatCode="\ @"/>
    <numFmt numFmtId="176" formatCode="\ \ @\ *."/>
    <numFmt numFmtId="177" formatCode="\ \ @"/>
    <numFmt numFmtId="178" formatCode="\ \ \ @"/>
    <numFmt numFmtId="179" formatCode="\ \ \ \ @\ *."/>
    <numFmt numFmtId="180" formatCode="\ \ \ \ @"/>
    <numFmt numFmtId="181" formatCode="\ \ \ \ \ \ @"/>
    <numFmt numFmtId="182" formatCode="\ \ \ \ \ \ \ \ \ @\ *."/>
    <numFmt numFmtId="183" formatCode="\ \ \ \ \ \ \ \ \ @"/>
    <numFmt numFmtId="184" formatCode="#,##0,_)"/>
    <numFmt numFmtId="185" formatCode="_(* #,##0_);_(* \(#,##0\);_(* &quot;-&quot;_);_(@_)"/>
    <numFmt numFmtId="186" formatCode="_(* #,##0.00_);_(* \(#,##0.00\);_(* &quot;-&quot;??_);_(@_)"/>
    <numFmt numFmtId="187" formatCode="&quot;$&quot;#,##0.00_);[Red]\(&quot;$&quot;#,##0.00\)"/>
    <numFmt numFmtId="188" formatCode="_(&quot;$&quot;* #,##0_);_(&quot;$&quot;* \(#,##0\);_(&quot;$&quot;* &quot;-&quot;_);_(@_)"/>
    <numFmt numFmtId="189" formatCode="#.##0;&quot;– &quot;#.##0"/>
    <numFmt numFmtId="190" formatCode="#,##0;&quot;– &quot;#,##0"/>
    <numFmt numFmtId="191" formatCode="#,##0;[Red]\-\ #,##0"/>
    <numFmt numFmtId="192" formatCode="&quot;+ &quot;#,##0.0;&quot;– &quot;#,##0.0;&quot;± &quot;0.0"/>
    <numFmt numFmtId="193" formatCode="#,##0.0;&quot;– &quot;#,##0.0"/>
    <numFmt numFmtId="194" formatCode="#,##0.00;[Red]\-\ #,##0.00"/>
    <numFmt numFmtId="195" formatCode="_-* #,##0.00\ _D_M_-;\-* #,##0.00\ _D_M_-;_-* &quot;-&quot;??\ _D_M_-;_-@_-"/>
    <numFmt numFmtId="196" formatCode="[$€]\ #,##0.00;[Red]&quot;-&quot;[$€]\ #,##0.00"/>
    <numFmt numFmtId="197" formatCode="_-[$€-2]\ * #,##0.00_-;\-[$€-2]\ * #,##0.00_-;_-[$€-2]\ * &quot;-&quot;??_-"/>
    <numFmt numFmtId="198" formatCode="_(&quot;€&quot;\ * #,##0.00_);_(&quot;€&quot;\ * \(#,##0.00\);_(&quot;€&quot;\ * &quot;-&quot;??_);_(@_)"/>
    <numFmt numFmtId="199" formatCode="_-[$€]\ * #,##0.00_-;\-[$€]\ * #,##0.00_-;_-[$€]\ * &quot;-&quot;??_-;_-@_-"/>
    <numFmt numFmtId="200" formatCode="0.0%"/>
    <numFmt numFmtId="201" formatCode="0_)"/>
    <numFmt numFmtId="202" formatCode="#,##0.0_i"/>
    <numFmt numFmtId="203" formatCode="0.00\ %"/>
    <numFmt numFmtId="204" formatCode="#,##0;\–#,##0;\±0"/>
    <numFmt numFmtId="205" formatCode="#,##0.0;\–#,##0.0;\±0.0"/>
    <numFmt numFmtId="206" formatCode="#,##0.00;\–#,##0.00;\±0.00"/>
    <numFmt numFmtId="207" formatCode="#,##0.0\ \ \ ;\–#,##0.0\ \ \ ;\±0.0\ \ \ "/>
    <numFmt numFmtId="208" formatCode="#,##0.0\ \ \ \ ;\–#,##0.0\ \ \ \ ;\±0.0\ \ \ \ "/>
    <numFmt numFmtId="209" formatCode="#,##0.0\ \ \ \ \ ;\–#,##0.0\ \ \ \ \ ;\±0.0\ \ \ \ \ "/>
    <numFmt numFmtId="210" formatCode="#,##0.0\ \ \ \ \ \ ;\–#,##0.0\ \ \ \ \ \ ;\±0.0\ \ \ \ \ \ "/>
  </numFmts>
  <fonts count="94">
    <font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entury Gothic"/>
      <family val="2"/>
    </font>
    <font>
      <b/>
      <sz val="13"/>
      <color theme="3"/>
      <name val="Century Gothic"/>
      <family val="2"/>
    </font>
    <font>
      <b/>
      <sz val="11"/>
      <color theme="3"/>
      <name val="Century Gothic"/>
      <family val="2"/>
    </font>
    <font>
      <sz val="10"/>
      <color rgb="FF006100"/>
      <name val="Century Gothic"/>
      <family val="2"/>
    </font>
    <font>
      <sz val="10"/>
      <color rgb="FF9C0006"/>
      <name val="Century Gothic"/>
      <family val="2"/>
    </font>
    <font>
      <sz val="10"/>
      <color rgb="FF9C6500"/>
      <name val="Century Gothic"/>
      <family val="2"/>
    </font>
    <font>
      <sz val="10"/>
      <color rgb="FF3F3F76"/>
      <name val="Century Gothic"/>
      <family val="2"/>
    </font>
    <font>
      <b/>
      <sz val="10"/>
      <color rgb="FF3F3F3F"/>
      <name val="Century Gothic"/>
      <family val="2"/>
    </font>
    <font>
      <b/>
      <sz val="10"/>
      <color rgb="FFFA7D00"/>
      <name val="Century Gothic"/>
      <family val="2"/>
    </font>
    <font>
      <sz val="10"/>
      <color rgb="FFFA7D00"/>
      <name val="Century Gothic"/>
      <family val="2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i/>
      <sz val="10"/>
      <color rgb="FF7F7F7F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sz val="10"/>
      <color rgb="FF0070C0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rgb="FF0070C0"/>
      <name val="Century Gothic"/>
      <family val="2"/>
    </font>
    <font>
      <b/>
      <sz val="9"/>
      <color indexed="2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Helv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10"/>
      <name val="Arial"/>
      <family val="2"/>
    </font>
    <font>
      <sz val="7"/>
      <name val="Letter Gothic CE"/>
      <family val="3"/>
      <charset val="238"/>
    </font>
    <font>
      <sz val="11"/>
      <color theme="1"/>
      <name val="Arial"/>
      <family val="2"/>
    </font>
    <font>
      <sz val="7"/>
      <name val="Arial"/>
      <family val="2"/>
    </font>
    <font>
      <sz val="11"/>
      <color theme="0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0"/>
      <name val="MS Sans Serif"/>
      <family val="2"/>
    </font>
    <font>
      <sz val="8"/>
      <name val="Helv"/>
    </font>
    <font>
      <b/>
      <sz val="8"/>
      <name val="Helv"/>
    </font>
    <font>
      <sz val="11"/>
      <color indexed="8"/>
      <name val="Calibri"/>
      <family val="2"/>
    </font>
    <font>
      <i/>
      <sz val="8"/>
      <name val="Helv"/>
    </font>
    <font>
      <sz val="10"/>
      <name val="Times New Roman"/>
      <family val="1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Times New Roman"/>
      <family val="1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0"/>
      <name val="Futura Lt BT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indexed="8"/>
      <name val="Verdana"/>
      <family val="2"/>
    </font>
    <font>
      <sz val="11"/>
      <color rgb="FF006100"/>
      <name val="Calibri"/>
      <family val="2"/>
      <charset val="238"/>
      <scheme val="minor"/>
    </font>
    <font>
      <sz val="11"/>
      <color rgb="FF006100"/>
      <name val="Arial"/>
      <family val="2"/>
    </font>
    <font>
      <i/>
      <sz val="11"/>
      <name val="Century Gothic"/>
      <family val="2"/>
    </font>
    <font>
      <b/>
      <sz val="10"/>
      <color rgb="FF0070C0"/>
      <name val="Arial"/>
      <family val="2"/>
    </font>
    <font>
      <u/>
      <sz val="8"/>
      <color indexed="12"/>
      <name val="Arial"/>
      <family val="2"/>
    </font>
    <font>
      <u/>
      <sz val="10"/>
      <color theme="10"/>
      <name val="Arial"/>
      <family val="2"/>
    </font>
    <font>
      <i/>
      <sz val="10"/>
      <name val="Futura Lt BT"/>
      <family val="2"/>
    </font>
    <font>
      <sz val="11"/>
      <color rgb="FF9C6500"/>
      <name val="Arial"/>
      <family val="2"/>
    </font>
    <font>
      <sz val="11"/>
      <color indexed="8"/>
      <name val="Arial"/>
      <family val="2"/>
    </font>
    <font>
      <sz val="10"/>
      <name val="Courier"/>
      <family val="3"/>
    </font>
    <font>
      <sz val="10"/>
      <name val="Arial"/>
      <family val="2"/>
      <charset val="238"/>
    </font>
    <font>
      <sz val="8"/>
      <name val="Futura Lt BT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i/>
      <sz val="10"/>
      <name val="Arial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8"/>
      <name val="Century Gothic"/>
      <family val="2"/>
    </font>
    <font>
      <sz val="10"/>
      <color theme="1"/>
      <name val="Arial"/>
      <family val="2"/>
    </font>
    <font>
      <sz val="10"/>
      <name val="Futura Md BT"/>
      <family val="2"/>
    </font>
    <font>
      <sz val="10"/>
      <color indexed="8"/>
      <name val="Arial"/>
      <family val="2"/>
    </font>
    <font>
      <b/>
      <sz val="8"/>
      <name val="Tms Rmn"/>
    </font>
    <font>
      <b/>
      <sz val="15"/>
      <color theme="3"/>
      <name val="Arial"/>
      <family val="2"/>
    </font>
    <font>
      <i/>
      <sz val="12"/>
      <name val="Century Gothic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4"/>
      <name val="Arial Black"/>
      <family val="2"/>
    </font>
    <font>
      <sz val="12"/>
      <name val="Arial Black"/>
      <family val="2"/>
    </font>
    <font>
      <sz val="11"/>
      <name val="Arial Black"/>
      <family val="2"/>
    </font>
    <font>
      <i/>
      <sz val="10"/>
      <name val="Century Gothic"/>
      <family val="2"/>
    </font>
    <font>
      <i/>
      <sz val="12"/>
      <name val="Futura Lt BT"/>
      <family val="2"/>
    </font>
    <font>
      <i/>
      <u/>
      <sz val="10"/>
      <name val="Futura Lt BT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8"/>
      <color indexed="24"/>
      <name val="Arial"/>
      <family val="2"/>
    </font>
    <font>
      <b/>
      <sz val="11"/>
      <color theme="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DEEC"/>
        <bgColor rgb="FF000000"/>
      </patternFill>
    </fill>
    <fill>
      <patternFill patternType="solid">
        <fgColor rgb="FFCDACCF"/>
        <bgColor rgb="FF000000"/>
      </patternFill>
    </fill>
    <fill>
      <patternFill patternType="solid">
        <fgColor rgb="FFCDACC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726">
    <xf numFmtId="0" fontId="0" fillId="0" borderId="0"/>
    <xf numFmtId="0" fontId="18" fillId="0" borderId="0"/>
    <xf numFmtId="0" fontId="21" fillId="0" borderId="0"/>
    <xf numFmtId="0" fontId="27" fillId="0" borderId="0"/>
    <xf numFmtId="167" fontId="18" fillId="0" borderId="0">
      <alignment horizontal="right"/>
    </xf>
    <xf numFmtId="168" fontId="18" fillId="0" borderId="0"/>
    <xf numFmtId="164" fontId="18" fillId="0" borderId="0"/>
    <xf numFmtId="2" fontId="18" fillId="0" borderId="0"/>
    <xf numFmtId="169" fontId="29" fillId="0" borderId="0"/>
    <xf numFmtId="49" fontId="29" fillId="0" borderId="0"/>
    <xf numFmtId="0" fontId="30" fillId="0" borderId="0">
      <alignment horizontal="right"/>
    </xf>
    <xf numFmtId="3" fontId="18" fillId="0" borderId="0" applyProtection="0"/>
    <xf numFmtId="170" fontId="18" fillId="0" borderId="0" applyFont="0" applyFill="0" applyBorder="0" applyAlignment="0" applyProtection="0"/>
    <xf numFmtId="3" fontId="18" fillId="0" borderId="0" applyProtection="0"/>
    <xf numFmtId="0" fontId="29" fillId="0" borderId="0">
      <alignment horizontal="center"/>
    </xf>
    <xf numFmtId="171" fontId="29" fillId="0" borderId="0"/>
    <xf numFmtId="172" fontId="29" fillId="0" borderId="0"/>
    <xf numFmtId="173" fontId="29" fillId="0" borderId="0"/>
    <xf numFmtId="174" fontId="29" fillId="0" borderId="0"/>
    <xf numFmtId="175" fontId="31" fillId="0" borderId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176" fontId="33" fillId="0" borderId="0"/>
    <xf numFmtId="177" fontId="31" fillId="0" borderId="0"/>
    <xf numFmtId="0" fontId="29" fillId="0" borderId="0"/>
    <xf numFmtId="178" fontId="29" fillId="0" borderId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179" fontId="29" fillId="0" borderId="0"/>
    <xf numFmtId="180" fontId="31" fillId="0" borderId="0"/>
    <xf numFmtId="0" fontId="34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29" fillId="0" borderId="0">
      <alignment horizontal="center"/>
    </xf>
    <xf numFmtId="181" fontId="29" fillId="0" borderId="0">
      <alignment horizontal="center"/>
    </xf>
    <xf numFmtId="0" fontId="29" fillId="0" borderId="0">
      <alignment horizontal="center"/>
    </xf>
    <xf numFmtId="182" fontId="29" fillId="0" borderId="0">
      <alignment horizontal="center"/>
    </xf>
    <xf numFmtId="183" fontId="29" fillId="0" borderId="0">
      <alignment horizontal="center"/>
    </xf>
    <xf numFmtId="0" fontId="18" fillId="0" borderId="14"/>
    <xf numFmtId="0" fontId="35" fillId="43" borderId="15">
      <alignment horizontal="center"/>
    </xf>
    <xf numFmtId="4" fontId="36" fillId="44" borderId="16">
      <alignment horizontal="right" vertical="center"/>
    </xf>
    <xf numFmtId="0" fontId="35" fillId="43" borderId="16"/>
    <xf numFmtId="0" fontId="37" fillId="44" borderId="16">
      <alignment horizontal="left" vertical="center"/>
    </xf>
    <xf numFmtId="0" fontId="38" fillId="43" borderId="15">
      <alignment horizontal="center" vertical="center"/>
    </xf>
    <xf numFmtId="0" fontId="35" fillId="43" borderId="15">
      <alignment horizontal="center"/>
    </xf>
    <xf numFmtId="0" fontId="18" fillId="0" borderId="14"/>
    <xf numFmtId="0" fontId="35" fillId="43" borderId="15">
      <alignment horizontal="center"/>
    </xf>
    <xf numFmtId="4" fontId="36" fillId="44" borderId="16">
      <alignment horizontal="right" vertical="center"/>
    </xf>
    <xf numFmtId="0" fontId="35" fillId="43" borderId="16"/>
    <xf numFmtId="0" fontId="37" fillId="44" borderId="16">
      <alignment horizontal="left" vertical="center"/>
    </xf>
    <xf numFmtId="0" fontId="38" fillId="43" borderId="15">
      <alignment horizontal="center" vertical="center"/>
    </xf>
    <xf numFmtId="0" fontId="35" fillId="43" borderId="15">
      <alignment horizontal="center"/>
    </xf>
    <xf numFmtId="0" fontId="18" fillId="0" borderId="14"/>
    <xf numFmtId="0" fontId="35" fillId="43" borderId="15">
      <alignment horizontal="center"/>
    </xf>
    <xf numFmtId="4" fontId="36" fillId="44" borderId="16">
      <alignment horizontal="right" vertical="center"/>
    </xf>
    <xf numFmtId="0" fontId="35" fillId="43" borderId="16"/>
    <xf numFmtId="0" fontId="37" fillId="44" borderId="16">
      <alignment horizontal="left" vertical="center"/>
    </xf>
    <xf numFmtId="0" fontId="38" fillId="43" borderId="15">
      <alignment horizontal="center" vertical="center"/>
    </xf>
    <xf numFmtId="0" fontId="35" fillId="43" borderId="15">
      <alignment horizontal="center"/>
    </xf>
    <xf numFmtId="0" fontId="18" fillId="0" borderId="14"/>
    <xf numFmtId="0" fontId="35" fillId="43" borderId="15">
      <alignment horizontal="center"/>
    </xf>
    <xf numFmtId="4" fontId="36" fillId="44" borderId="16">
      <alignment horizontal="right" vertical="center"/>
    </xf>
    <xf numFmtId="0" fontId="35" fillId="43" borderId="16"/>
    <xf numFmtId="0" fontId="37" fillId="44" borderId="16">
      <alignment horizontal="left" vertical="center"/>
    </xf>
    <xf numFmtId="0" fontId="38" fillId="43" borderId="15">
      <alignment horizontal="center" vertical="center"/>
    </xf>
    <xf numFmtId="0" fontId="35" fillId="43" borderId="15">
      <alignment horizontal="center"/>
    </xf>
    <xf numFmtId="0" fontId="34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17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17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9" fillId="6" borderId="5" applyNumberFormat="0" applyAlignment="0" applyProtection="0"/>
    <xf numFmtId="0" fontId="10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18" fillId="45" borderId="0" applyNumberFormat="0" applyBorder="0" applyAlignment="0"/>
    <xf numFmtId="0" fontId="18" fillId="45" borderId="0" applyNumberFormat="0" applyBorder="0" applyAlignment="0"/>
    <xf numFmtId="184" fontId="33" fillId="0" borderId="0" applyFill="0" applyBorder="0" applyProtection="0"/>
    <xf numFmtId="0" fontId="40" fillId="6" borderId="4" applyNumberFormat="0" applyAlignment="0" applyProtection="0"/>
    <xf numFmtId="0" fontId="11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29" fillId="0" borderId="0">
      <alignment vertical="top"/>
      <protection locked="0"/>
    </xf>
    <xf numFmtId="188" fontId="18" fillId="0" borderId="0" applyFont="0" applyFill="0" applyBorder="0" applyAlignment="0" applyProtection="0"/>
    <xf numFmtId="187" fontId="41" fillId="0" borderId="0" applyFont="0" applyFill="0" applyBorder="0" applyAlignment="0" applyProtection="0"/>
    <xf numFmtId="189" fontId="41" fillId="0" borderId="0" applyFont="0" applyFill="0" applyBorder="0" applyAlignment="0" applyProtection="0"/>
    <xf numFmtId="190" fontId="41" fillId="0" borderId="0" applyFont="0" applyFill="0" applyBorder="0" applyAlignment="0" applyProtection="0"/>
    <xf numFmtId="191" fontId="42" fillId="46" borderId="17"/>
    <xf numFmtId="191" fontId="43" fillId="1" borderId="17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70" fontId="18" fillId="0" borderId="0"/>
    <xf numFmtId="43" fontId="44" fillId="0" borderId="0" applyFont="0" applyFill="0" applyBorder="0" applyAlignment="0" applyProtection="0"/>
    <xf numFmtId="193" fontId="4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194" fontId="45" fillId="0" borderId="18" applyFill="0" applyBorder="0" applyAlignment="0" applyProtection="0"/>
    <xf numFmtId="195" fontId="46" fillId="0" borderId="0" applyFont="0" applyFill="0" applyBorder="0" applyAlignment="0" applyProtection="0"/>
    <xf numFmtId="0" fontId="47" fillId="0" borderId="0" applyNumberFormat="0" applyBorder="0" applyAlignment="0" applyProtection="0">
      <alignment horizontal="left"/>
    </xf>
    <xf numFmtId="0" fontId="48" fillId="0" borderId="0" applyNumberFormat="0" applyBorder="0" applyAlignment="0" applyProtection="0">
      <alignment horizontal="left"/>
    </xf>
    <xf numFmtId="0" fontId="49" fillId="0" borderId="0" applyNumberFormat="0" applyBorder="0" applyAlignment="0" applyProtection="0">
      <alignment horizontal="left"/>
    </xf>
    <xf numFmtId="0" fontId="18" fillId="0" borderId="0" applyNumberFormat="0" applyBorder="0" applyAlignment="0" applyProtection="0">
      <alignment horizontal="left"/>
    </xf>
    <xf numFmtId="0" fontId="50" fillId="0" borderId="0" applyNumberFormat="0" applyBorder="0" applyAlignment="0" applyProtection="0">
      <alignment horizontal="left"/>
    </xf>
    <xf numFmtId="0" fontId="51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2" fillId="0" borderId="9" applyNumberFormat="0" applyFill="0" applyAlignment="0" applyProtection="0"/>
    <xf numFmtId="0" fontId="16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96" fontId="54" fillId="0" borderId="0" applyFont="0" applyFill="0" applyBorder="0" applyAlignment="0" applyProtection="0"/>
    <xf numFmtId="197" fontId="55" fillId="0" borderId="0" applyFont="0" applyFill="0" applyBorder="0" applyAlignment="0" applyProtection="0"/>
    <xf numFmtId="198" fontId="56" fillId="0" borderId="0" applyFont="0" applyFill="0" applyBorder="0" applyAlignment="0" applyProtection="0"/>
    <xf numFmtId="199" fontId="18" fillId="0" borderId="0" applyFont="0" applyFill="0" applyBorder="0" applyAlignment="0" applyProtection="0"/>
    <xf numFmtId="198" fontId="56" fillId="0" borderId="0" applyFont="0" applyFill="0" applyBorder="0" applyAlignment="0" applyProtection="0"/>
    <xf numFmtId="0" fontId="18" fillId="0" borderId="14"/>
    <xf numFmtId="0" fontId="35" fillId="43" borderId="15">
      <alignment horizontal="center"/>
    </xf>
    <xf numFmtId="4" fontId="36" fillId="44" borderId="16">
      <alignment horizontal="right" vertical="center"/>
    </xf>
    <xf numFmtId="0" fontId="35" fillId="43" borderId="16"/>
    <xf numFmtId="0" fontId="37" fillId="44" borderId="16">
      <alignment horizontal="left" vertical="center"/>
    </xf>
    <xf numFmtId="0" fontId="38" fillId="43" borderId="15">
      <alignment horizontal="center" vertical="center"/>
    </xf>
    <xf numFmtId="0" fontId="35" fillId="43" borderId="15">
      <alignment horizontal="center"/>
    </xf>
    <xf numFmtId="0" fontId="18" fillId="0" borderId="0"/>
    <xf numFmtId="0" fontId="18" fillId="0" borderId="14"/>
    <xf numFmtId="0" fontId="35" fillId="43" borderId="15">
      <alignment horizontal="center"/>
    </xf>
    <xf numFmtId="4" fontId="36" fillId="44" borderId="16">
      <alignment horizontal="right" vertical="center"/>
    </xf>
    <xf numFmtId="0" fontId="35" fillId="43" borderId="15">
      <alignment horizontal="center"/>
    </xf>
    <xf numFmtId="4" fontId="57" fillId="44" borderId="16">
      <alignment horizontal="right" vertical="center"/>
    </xf>
    <xf numFmtId="0" fontId="35" fillId="43" borderId="16"/>
    <xf numFmtId="0" fontId="37" fillId="44" borderId="16">
      <alignment horizontal="left" vertical="center"/>
    </xf>
    <xf numFmtId="0" fontId="38" fillId="43" borderId="15">
      <alignment horizontal="center" vertical="center"/>
    </xf>
    <xf numFmtId="0" fontId="35" fillId="43" borderId="15">
      <alignment horizontal="center"/>
    </xf>
    <xf numFmtId="0" fontId="18" fillId="0" borderId="14"/>
    <xf numFmtId="0" fontId="35" fillId="43" borderId="15">
      <alignment horizontal="center"/>
    </xf>
    <xf numFmtId="4" fontId="36" fillId="44" borderId="16">
      <alignment horizontal="right" vertical="center"/>
    </xf>
    <xf numFmtId="0" fontId="35" fillId="43" borderId="16"/>
    <xf numFmtId="0" fontId="37" fillId="44" borderId="16">
      <alignment horizontal="left" vertical="center"/>
    </xf>
    <xf numFmtId="0" fontId="38" fillId="43" borderId="15">
      <alignment horizontal="center" vertical="center"/>
    </xf>
    <xf numFmtId="0" fontId="35" fillId="43" borderId="15">
      <alignment horizontal="center"/>
    </xf>
    <xf numFmtId="0" fontId="18" fillId="0" borderId="14"/>
    <xf numFmtId="0" fontId="35" fillId="43" borderId="15">
      <alignment horizontal="center"/>
    </xf>
    <xf numFmtId="4" fontId="36" fillId="44" borderId="16">
      <alignment horizontal="right" vertical="center"/>
    </xf>
    <xf numFmtId="0" fontId="35" fillId="43" borderId="15">
      <alignment horizontal="center"/>
    </xf>
    <xf numFmtId="4" fontId="57" fillId="44" borderId="16">
      <alignment horizontal="right" vertical="center"/>
    </xf>
    <xf numFmtId="0" fontId="35" fillId="43" borderId="16"/>
    <xf numFmtId="0" fontId="37" fillId="44" borderId="16">
      <alignment horizontal="left" vertical="center"/>
    </xf>
    <xf numFmtId="0" fontId="38" fillId="43" borderId="15">
      <alignment horizontal="center" vertical="center"/>
    </xf>
    <xf numFmtId="0" fontId="35" fillId="43" borderId="15">
      <alignment horizontal="center"/>
    </xf>
    <xf numFmtId="0" fontId="18" fillId="0" borderId="14"/>
    <xf numFmtId="0" fontId="35" fillId="43" borderId="15">
      <alignment horizontal="center"/>
    </xf>
    <xf numFmtId="4" fontId="36" fillId="44" borderId="16">
      <alignment horizontal="right" vertical="center"/>
    </xf>
    <xf numFmtId="0" fontId="35" fillId="43" borderId="16"/>
    <xf numFmtId="0" fontId="37" fillId="44" borderId="16">
      <alignment horizontal="left" vertical="center"/>
    </xf>
    <xf numFmtId="0" fontId="38" fillId="43" borderId="15">
      <alignment horizontal="center" vertical="center"/>
    </xf>
    <xf numFmtId="0" fontId="35" fillId="43" borderId="15">
      <alignment horizontal="center"/>
    </xf>
    <xf numFmtId="0" fontId="29" fillId="0" borderId="19"/>
    <xf numFmtId="0" fontId="58" fillId="2" borderId="0" applyNumberFormat="0" applyBorder="0" applyAlignment="0" applyProtection="0"/>
    <xf numFmtId="0" fontId="59" fillId="2" borderId="0" applyNumberFormat="0" applyBorder="0" applyAlignment="0" applyProtection="0"/>
    <xf numFmtId="0" fontId="6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60" fillId="0" borderId="0">
      <alignment vertical="top"/>
    </xf>
    <xf numFmtId="3" fontId="61" fillId="0" borderId="0" applyNumberFormat="0" applyFill="0" applyBorder="0" applyAlignment="0">
      <alignment horizontal="right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18" fillId="0" borderId="0">
      <alignment horizontal="centerContinuous" vertical="top" wrapText="1"/>
    </xf>
    <xf numFmtId="0" fontId="64" fillId="0" borderId="0" applyNumberFormat="0" applyFill="0" applyBorder="0" applyAlignment="0" applyProtection="0"/>
    <xf numFmtId="200" fontId="18" fillId="0" borderId="0" applyBorder="0" applyAlignment="0"/>
    <xf numFmtId="169" fontId="31" fillId="0" borderId="0"/>
    <xf numFmtId="0" fontId="65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29" fillId="0" borderId="0"/>
    <xf numFmtId="0" fontId="21" fillId="0" borderId="0"/>
    <xf numFmtId="0" fontId="18" fillId="0" borderId="0"/>
    <xf numFmtId="0" fontId="18" fillId="0" borderId="0"/>
    <xf numFmtId="0" fontId="44" fillId="0" borderId="0"/>
    <xf numFmtId="0" fontId="21" fillId="0" borderId="0"/>
    <xf numFmtId="0" fontId="21" fillId="0" borderId="0"/>
    <xf numFmtId="0" fontId="18" fillId="0" borderId="0"/>
    <xf numFmtId="0" fontId="44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44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1" fontId="67" fillId="0" borderId="0"/>
    <xf numFmtId="0" fontId="2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202" fontId="25" fillId="0" borderId="0" applyFill="0" applyBorder="0" applyProtection="0">
      <alignment horizontal="right"/>
    </xf>
    <xf numFmtId="0" fontId="68" fillId="0" borderId="0"/>
    <xf numFmtId="49" fontId="31" fillId="0" borderId="0"/>
    <xf numFmtId="10" fontId="29" fillId="0" borderId="0">
      <alignment vertical="top"/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42" fillId="0" borderId="0" applyFont="0" applyFill="0" applyBorder="0"/>
    <xf numFmtId="0" fontId="69" fillId="0" borderId="0"/>
    <xf numFmtId="0" fontId="70" fillId="3" borderId="0" applyNumberFormat="0" applyBorder="0" applyAlignment="0" applyProtection="0"/>
    <xf numFmtId="0" fontId="7" fillId="3" borderId="0" applyNumberFormat="0" applyBorder="0" applyAlignment="0" applyProtection="0"/>
    <xf numFmtId="0" fontId="71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2" fillId="0" borderId="0"/>
    <xf numFmtId="0" fontId="42" fillId="46" borderId="17"/>
    <xf numFmtId="0" fontId="43" fillId="1" borderId="17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56" fillId="0" borderId="0"/>
    <xf numFmtId="0" fontId="21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73" fillId="0" borderId="0"/>
    <xf numFmtId="0" fontId="21" fillId="0" borderId="0"/>
    <xf numFmtId="0" fontId="56" fillId="0" borderId="0"/>
    <xf numFmtId="0" fontId="18" fillId="0" borderId="0"/>
    <xf numFmtId="0" fontId="19" fillId="0" borderId="0"/>
    <xf numFmtId="0" fontId="74" fillId="0" borderId="0"/>
    <xf numFmtId="0" fontId="21" fillId="0" borderId="0"/>
    <xf numFmtId="0" fontId="75" fillId="0" borderId="0"/>
    <xf numFmtId="0" fontId="21" fillId="0" borderId="0"/>
    <xf numFmtId="0" fontId="21" fillId="0" borderId="0"/>
    <xf numFmtId="0" fontId="21" fillId="0" borderId="0"/>
    <xf numFmtId="0" fontId="55" fillId="0" borderId="0"/>
    <xf numFmtId="0" fontId="21" fillId="0" borderId="0"/>
    <xf numFmtId="0" fontId="32" fillId="0" borderId="0"/>
    <xf numFmtId="0" fontId="18" fillId="0" borderId="0"/>
    <xf numFmtId="0" fontId="56" fillId="0" borderId="0"/>
    <xf numFmtId="0" fontId="73" fillId="0" borderId="0"/>
    <xf numFmtId="0" fontId="73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56" fillId="0" borderId="0"/>
    <xf numFmtId="0" fontId="1" fillId="0" borderId="0"/>
    <xf numFmtId="0" fontId="73" fillId="0" borderId="0"/>
    <xf numFmtId="0" fontId="21" fillId="0" borderId="0"/>
    <xf numFmtId="0" fontId="73" fillId="0" borderId="0"/>
    <xf numFmtId="0" fontId="21" fillId="0" borderId="0"/>
    <xf numFmtId="0" fontId="21" fillId="0" borderId="0"/>
    <xf numFmtId="0" fontId="18" fillId="0" borderId="0"/>
    <xf numFmtId="0" fontId="56" fillId="0" borderId="0"/>
    <xf numFmtId="0" fontId="18" fillId="0" borderId="0"/>
    <xf numFmtId="0" fontId="19" fillId="0" borderId="0"/>
    <xf numFmtId="204" fontId="73" fillId="0" borderId="0">
      <alignment vertical="top"/>
    </xf>
    <xf numFmtId="0" fontId="77" fillId="0" borderId="0">
      <alignment vertical="top"/>
    </xf>
    <xf numFmtId="0" fontId="77" fillId="0" borderId="0">
      <alignment vertical="center"/>
    </xf>
    <xf numFmtId="0" fontId="42" fillId="0" borderId="0" applyFill="0" applyBorder="0" applyAlignment="0" applyProtection="0"/>
    <xf numFmtId="205" fontId="73" fillId="0" borderId="0">
      <alignment vertical="top"/>
    </xf>
    <xf numFmtId="206" fontId="73" fillId="0" borderId="0">
      <alignment vertical="top"/>
    </xf>
    <xf numFmtId="0" fontId="78" fillId="0" borderId="0">
      <alignment vertical="top"/>
    </xf>
    <xf numFmtId="3" fontId="79" fillId="46" borderId="17" applyProtection="0"/>
    <xf numFmtId="164" fontId="48" fillId="0" borderId="0" applyFont="0">
      <alignment horizontal="center"/>
    </xf>
    <xf numFmtId="0" fontId="80" fillId="0" borderId="1" applyNumberFormat="0" applyFill="0" applyAlignment="0" applyProtection="0"/>
    <xf numFmtId="0" fontId="3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0" fillId="0" borderId="1" applyNumberFormat="0" applyFill="0" applyAlignment="0" applyProtection="0"/>
    <xf numFmtId="0" fontId="81" fillId="0" borderId="0"/>
    <xf numFmtId="0" fontId="82" fillId="0" borderId="2" applyNumberFormat="0" applyFill="0" applyAlignment="0" applyProtection="0"/>
    <xf numFmtId="0" fontId="4" fillId="0" borderId="2" applyNumberFormat="0" applyFill="0" applyAlignment="0" applyProtection="0"/>
    <xf numFmtId="0" fontId="82" fillId="0" borderId="2" applyNumberFormat="0" applyFill="0" applyAlignment="0" applyProtection="0"/>
    <xf numFmtId="0" fontId="82" fillId="0" borderId="2" applyNumberFormat="0" applyFill="0" applyAlignment="0" applyProtection="0"/>
    <xf numFmtId="0" fontId="82" fillId="0" borderId="2" applyNumberFormat="0" applyFill="0" applyAlignment="0" applyProtection="0"/>
    <xf numFmtId="0" fontId="82" fillId="0" borderId="2" applyNumberFormat="0" applyFill="0" applyAlignment="0" applyProtection="0"/>
    <xf numFmtId="0" fontId="82" fillId="0" borderId="2" applyNumberFormat="0" applyFill="0" applyAlignment="0" applyProtection="0"/>
    <xf numFmtId="0" fontId="82" fillId="0" borderId="2" applyNumberFormat="0" applyFill="0" applyAlignment="0" applyProtection="0"/>
    <xf numFmtId="0" fontId="82" fillId="0" borderId="2" applyNumberFormat="0" applyFill="0" applyAlignment="0" applyProtection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5" fillId="0" borderId="3" applyNumberFormat="0" applyFill="0" applyAlignment="0" applyProtection="0"/>
    <xf numFmtId="0" fontId="83" fillId="0" borderId="3" applyNumberFormat="0" applyFill="0" applyAlignment="0" applyProtection="0"/>
    <xf numFmtId="0" fontId="83" fillId="0" borderId="3" applyNumberFormat="0" applyFill="0" applyAlignment="0" applyProtection="0"/>
    <xf numFmtId="0" fontId="83" fillId="0" borderId="3" applyNumberFormat="0" applyFill="0" applyAlignment="0" applyProtection="0"/>
    <xf numFmtId="0" fontId="83" fillId="0" borderId="3" applyNumberFormat="0" applyFill="0" applyAlignment="0" applyProtection="0"/>
    <xf numFmtId="0" fontId="83" fillId="0" borderId="3" applyNumberFormat="0" applyFill="0" applyAlignment="0" applyProtection="0"/>
    <xf numFmtId="0" fontId="83" fillId="0" borderId="3" applyNumberFormat="0" applyFill="0" applyAlignment="0" applyProtection="0"/>
    <xf numFmtId="0" fontId="83" fillId="0" borderId="3" applyNumberFormat="0" applyFill="0" applyAlignment="0" applyProtection="0"/>
    <xf numFmtId="0" fontId="83" fillId="0" borderId="3" applyNumberFormat="0" applyFill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19" fillId="0" borderId="0"/>
    <xf numFmtId="0" fontId="88" fillId="0" borderId="0"/>
    <xf numFmtId="0" fontId="89" fillId="0" borderId="0">
      <alignment horizontal="right"/>
    </xf>
    <xf numFmtId="0" fontId="67" fillId="0" borderId="0"/>
    <xf numFmtId="0" fontId="90" fillId="0" borderId="6" applyNumberFormat="0" applyFill="0" applyAlignment="0" applyProtection="0"/>
    <xf numFmtId="0" fontId="12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44" fontId="1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07" fontId="19" fillId="0" borderId="0"/>
    <xf numFmtId="208" fontId="19" fillId="0" borderId="0"/>
    <xf numFmtId="209" fontId="19" fillId="0" borderId="0"/>
    <xf numFmtId="210" fontId="19" fillId="0" borderId="0"/>
    <xf numFmtId="0" fontId="92" fillId="0" borderId="0" applyNumberFormat="0" applyFill="0" applyBorder="0" applyAlignment="0" applyProtection="0"/>
    <xf numFmtId="0" fontId="93" fillId="7" borderId="7" applyNumberFormat="0" applyAlignment="0" applyProtection="0"/>
    <xf numFmtId="0" fontId="13" fillId="7" borderId="7" applyNumberFormat="0" applyAlignment="0" applyProtection="0"/>
    <xf numFmtId="0" fontId="93" fillId="7" borderId="7" applyNumberFormat="0" applyAlignment="0" applyProtection="0"/>
    <xf numFmtId="0" fontId="93" fillId="7" borderId="7" applyNumberFormat="0" applyAlignment="0" applyProtection="0"/>
    <xf numFmtId="0" fontId="93" fillId="7" borderId="7" applyNumberFormat="0" applyAlignment="0" applyProtection="0"/>
    <xf numFmtId="0" fontId="93" fillId="7" borderId="7" applyNumberFormat="0" applyAlignment="0" applyProtection="0"/>
    <xf numFmtId="0" fontId="93" fillId="7" borderId="7" applyNumberFormat="0" applyAlignment="0" applyProtection="0"/>
    <xf numFmtId="0" fontId="93" fillId="7" borderId="7" applyNumberFormat="0" applyAlignment="0" applyProtection="0"/>
    <xf numFmtId="0" fontId="93" fillId="7" borderId="7" applyNumberFormat="0" applyAlignment="0" applyProtection="0"/>
    <xf numFmtId="0" fontId="93" fillId="7" borderId="7" applyNumberFormat="0" applyAlignment="0" applyProtection="0"/>
  </cellStyleXfs>
  <cellXfs count="76">
    <xf numFmtId="0" fontId="0" fillId="0" borderId="0" xfId="0"/>
    <xf numFmtId="0" fontId="19" fillId="0" borderId="0" xfId="1" applyFont="1" applyFill="1"/>
    <xf numFmtId="0" fontId="19" fillId="0" borderId="0" xfId="1" applyFont="1" applyFill="1" applyAlignment="1">
      <alignment vertical="top" wrapText="1"/>
    </xf>
    <xf numFmtId="0" fontId="20" fillId="0" borderId="0" xfId="1" applyFont="1" applyFill="1"/>
    <xf numFmtId="0" fontId="22" fillId="0" borderId="0" xfId="2" applyFont="1"/>
    <xf numFmtId="164" fontId="19" fillId="0" borderId="0" xfId="1" applyNumberFormat="1" applyFont="1" applyFill="1"/>
    <xf numFmtId="164" fontId="20" fillId="0" borderId="0" xfId="1" applyNumberFormat="1" applyFont="1" applyFill="1"/>
    <xf numFmtId="164" fontId="19" fillId="33" borderId="0" xfId="1" applyNumberFormat="1" applyFont="1" applyFill="1"/>
    <xf numFmtId="164" fontId="19" fillId="34" borderId="0" xfId="1" applyNumberFormat="1" applyFont="1" applyFill="1"/>
    <xf numFmtId="164" fontId="19" fillId="35" borderId="0" xfId="1" applyNumberFormat="1" applyFont="1" applyFill="1"/>
    <xf numFmtId="164" fontId="19" fillId="0" borderId="0" xfId="1" applyNumberFormat="1" applyFont="1" applyFill="1" applyAlignment="1"/>
    <xf numFmtId="0" fontId="24" fillId="0" borderId="0" xfId="2" applyFont="1"/>
    <xf numFmtId="0" fontId="25" fillId="0" borderId="0" xfId="2" applyFont="1" applyFill="1" applyBorder="1"/>
    <xf numFmtId="0" fontId="25" fillId="0" borderId="0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left"/>
    </xf>
    <xf numFmtId="0" fontId="21" fillId="0" borderId="0" xfId="2"/>
    <xf numFmtId="0" fontId="26" fillId="36" borderId="10" xfId="2" applyFont="1" applyFill="1" applyBorder="1" applyAlignment="1">
      <alignment horizontal="center"/>
    </xf>
    <xf numFmtId="0" fontId="26" fillId="36" borderId="10" xfId="3" applyFont="1" applyFill="1" applyBorder="1" applyAlignment="1">
      <alignment horizontal="left" wrapText="1"/>
    </xf>
    <xf numFmtId="0" fontId="26" fillId="36" borderId="11" xfId="2" applyFont="1" applyFill="1" applyBorder="1" applyAlignment="1">
      <alignment horizontal="center"/>
    </xf>
    <xf numFmtId="0" fontId="25" fillId="37" borderId="10" xfId="2" applyFont="1" applyFill="1" applyBorder="1" applyAlignment="1">
      <alignment horizontal="left"/>
    </xf>
    <xf numFmtId="164" fontId="25" fillId="37" borderId="10" xfId="2" applyNumberFormat="1" applyFont="1" applyFill="1" applyBorder="1" applyAlignment="1">
      <alignment horizontal="center"/>
    </xf>
    <xf numFmtId="165" fontId="25" fillId="38" borderId="12" xfId="2" applyNumberFormat="1" applyFont="1" applyFill="1" applyBorder="1" applyAlignment="1">
      <alignment horizontal="right"/>
    </xf>
    <xf numFmtId="164" fontId="21" fillId="0" borderId="0" xfId="2" applyNumberFormat="1"/>
    <xf numFmtId="0" fontId="25" fillId="37" borderId="0" xfId="2" applyFont="1" applyFill="1" applyBorder="1" applyAlignment="1">
      <alignment horizontal="left"/>
    </xf>
    <xf numFmtId="164" fontId="25" fillId="37" borderId="0" xfId="2" applyNumberFormat="1" applyFont="1" applyFill="1" applyBorder="1" applyAlignment="1">
      <alignment horizontal="center"/>
    </xf>
    <xf numFmtId="165" fontId="25" fillId="37" borderId="0" xfId="2" applyNumberFormat="1" applyFont="1" applyFill="1" applyBorder="1" applyAlignment="1">
      <alignment horizontal="right"/>
    </xf>
    <xf numFmtId="164" fontId="25" fillId="0" borderId="10" xfId="2" applyNumberFormat="1" applyFont="1" applyFill="1" applyBorder="1" applyAlignment="1">
      <alignment horizontal="left"/>
    </xf>
    <xf numFmtId="164" fontId="25" fillId="0" borderId="10" xfId="2" applyNumberFormat="1" applyFont="1" applyFill="1" applyBorder="1" applyAlignment="1">
      <alignment horizontal="center"/>
    </xf>
    <xf numFmtId="164" fontId="25" fillId="39" borderId="10" xfId="2" applyNumberFormat="1" applyFont="1" applyFill="1" applyBorder="1" applyAlignment="1">
      <alignment horizontal="center"/>
    </xf>
    <xf numFmtId="1" fontId="25" fillId="0" borderId="10" xfId="2" applyNumberFormat="1" applyFont="1" applyFill="1" applyBorder="1" applyAlignment="1">
      <alignment horizontal="center"/>
    </xf>
    <xf numFmtId="165" fontId="25" fillId="0" borderId="10" xfId="2" applyNumberFormat="1" applyFont="1" applyFill="1" applyBorder="1" applyAlignment="1">
      <alignment horizontal="right"/>
    </xf>
    <xf numFmtId="0" fontId="21" fillId="0" borderId="0" xfId="2" applyFill="1"/>
    <xf numFmtId="164" fontId="21" fillId="0" borderId="0" xfId="2" applyNumberFormat="1" applyFill="1"/>
    <xf numFmtId="164" fontId="25" fillId="0" borderId="0" xfId="2" applyNumberFormat="1" applyFont="1" applyFill="1" applyBorder="1" applyAlignment="1">
      <alignment horizontal="left"/>
    </xf>
    <xf numFmtId="164" fontId="25" fillId="0" borderId="0" xfId="2" applyNumberFormat="1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165" fontId="25" fillId="0" borderId="0" xfId="2" applyNumberFormat="1" applyFont="1" applyFill="1" applyBorder="1" applyAlignment="1">
      <alignment horizontal="right"/>
    </xf>
    <xf numFmtId="164" fontId="25" fillId="0" borderId="13" xfId="2" applyNumberFormat="1" applyFont="1" applyFill="1" applyBorder="1" applyAlignment="1">
      <alignment horizontal="left"/>
    </xf>
    <xf numFmtId="164" fontId="25" fillId="0" borderId="13" xfId="2" applyNumberFormat="1" applyFont="1" applyFill="1" applyBorder="1" applyAlignment="1">
      <alignment horizontal="center"/>
    </xf>
    <xf numFmtId="1" fontId="25" fillId="0" borderId="13" xfId="2" applyNumberFormat="1" applyFont="1" applyFill="1" applyBorder="1" applyAlignment="1">
      <alignment horizontal="center"/>
    </xf>
    <xf numFmtId="165" fontId="25" fillId="0" borderId="13" xfId="2" applyNumberFormat="1" applyFont="1" applyFill="1" applyBorder="1" applyAlignment="1">
      <alignment horizontal="right"/>
    </xf>
    <xf numFmtId="164" fontId="25" fillId="0" borderId="0" xfId="2" applyNumberFormat="1" applyFont="1" applyFill="1" applyBorder="1" applyAlignment="1">
      <alignment horizontal="right"/>
    </xf>
    <xf numFmtId="164" fontId="25" fillId="0" borderId="0" xfId="2" applyNumberFormat="1" applyFont="1" applyFill="1" applyBorder="1"/>
    <xf numFmtId="0" fontId="28" fillId="33" borderId="0" xfId="2" applyFont="1" applyFill="1" applyAlignment="1">
      <alignment horizontal="center"/>
    </xf>
    <xf numFmtId="0" fontId="21" fillId="35" borderId="0" xfId="2" applyFill="1"/>
    <xf numFmtId="164" fontId="21" fillId="35" borderId="0" xfId="2" applyNumberFormat="1" applyFill="1"/>
    <xf numFmtId="0" fontId="21" fillId="34" borderId="0" xfId="2" applyFill="1"/>
    <xf numFmtId="164" fontId="21" fillId="34" borderId="0" xfId="2" applyNumberFormat="1" applyFill="1"/>
    <xf numFmtId="164" fontId="25" fillId="40" borderId="10" xfId="2" applyNumberFormat="1" applyFont="1" applyFill="1" applyBorder="1" applyAlignment="1">
      <alignment horizontal="left"/>
    </xf>
    <xf numFmtId="164" fontId="25" fillId="40" borderId="10" xfId="2" applyNumberFormat="1" applyFont="1" applyFill="1" applyBorder="1" applyAlignment="1">
      <alignment horizontal="center"/>
    </xf>
    <xf numFmtId="1" fontId="25" fillId="40" borderId="10" xfId="2" applyNumberFormat="1" applyFont="1" applyFill="1" applyBorder="1" applyAlignment="1">
      <alignment horizontal="center"/>
    </xf>
    <xf numFmtId="165" fontId="25" fillId="40" borderId="10" xfId="2" applyNumberFormat="1" applyFont="1" applyFill="1" applyBorder="1" applyAlignment="1">
      <alignment horizontal="right"/>
    </xf>
    <xf numFmtId="164" fontId="25" fillId="40" borderId="0" xfId="2" applyNumberFormat="1" applyFont="1" applyFill="1" applyBorder="1" applyAlignment="1">
      <alignment horizontal="left"/>
    </xf>
    <xf numFmtId="164" fontId="25" fillId="40" borderId="0" xfId="2" applyNumberFormat="1" applyFont="1" applyFill="1" applyBorder="1" applyAlignment="1">
      <alignment horizontal="center"/>
    </xf>
    <xf numFmtId="1" fontId="25" fillId="40" borderId="0" xfId="2" applyNumberFormat="1" applyFont="1" applyFill="1" applyBorder="1" applyAlignment="1">
      <alignment horizontal="center"/>
    </xf>
    <xf numFmtId="165" fontId="25" fillId="40" borderId="0" xfId="2" applyNumberFormat="1" applyFont="1" applyFill="1" applyBorder="1" applyAlignment="1">
      <alignment horizontal="right"/>
    </xf>
    <xf numFmtId="164" fontId="25" fillId="41" borderId="0" xfId="2" applyNumberFormat="1" applyFont="1" applyFill="1" applyBorder="1" applyAlignment="1">
      <alignment horizontal="left"/>
    </xf>
    <xf numFmtId="164" fontId="25" fillId="41" borderId="0" xfId="2" applyNumberFormat="1" applyFont="1" applyFill="1" applyBorder="1" applyAlignment="1">
      <alignment horizontal="center"/>
    </xf>
    <xf numFmtId="1" fontId="25" fillId="41" borderId="0" xfId="2" applyNumberFormat="1" applyFont="1" applyFill="1" applyBorder="1" applyAlignment="1">
      <alignment horizontal="center"/>
    </xf>
    <xf numFmtId="165" fontId="25" fillId="41" borderId="0" xfId="2" applyNumberFormat="1" applyFont="1" applyFill="1" applyBorder="1" applyAlignment="1">
      <alignment horizontal="right"/>
    </xf>
    <xf numFmtId="0" fontId="21" fillId="42" borderId="0" xfId="2" applyFill="1"/>
    <xf numFmtId="164" fontId="25" fillId="40" borderId="13" xfId="2" applyNumberFormat="1" applyFont="1" applyFill="1" applyBorder="1" applyAlignment="1">
      <alignment horizontal="left"/>
    </xf>
    <xf numFmtId="164" fontId="25" fillId="40" borderId="13" xfId="2" applyNumberFormat="1" applyFont="1" applyFill="1" applyBorder="1" applyAlignment="1">
      <alignment horizontal="center"/>
    </xf>
    <xf numFmtId="1" fontId="25" fillId="40" borderId="13" xfId="2" applyNumberFormat="1" applyFont="1" applyFill="1" applyBorder="1" applyAlignment="1">
      <alignment horizontal="center"/>
    </xf>
    <xf numFmtId="165" fontId="25" fillId="40" borderId="13" xfId="2" applyNumberFormat="1" applyFont="1" applyFill="1" applyBorder="1" applyAlignment="1">
      <alignment horizontal="right"/>
    </xf>
    <xf numFmtId="4" fontId="25" fillId="0" borderId="0" xfId="2" applyNumberFormat="1" applyFont="1" applyFill="1" applyBorder="1"/>
    <xf numFmtId="0" fontId="19" fillId="0" borderId="0" xfId="1" applyFont="1" applyFill="1" applyAlignment="1"/>
    <xf numFmtId="0" fontId="19" fillId="0" borderId="0" xfId="1" applyFont="1" applyFill="1" applyAlignment="1">
      <alignment horizontal="center"/>
    </xf>
    <xf numFmtId="164" fontId="19" fillId="0" borderId="0" xfId="1" applyNumberFormat="1" applyFont="1" applyFill="1" applyBorder="1" applyAlignment="1">
      <alignment horizontal="right"/>
    </xf>
    <xf numFmtId="0" fontId="14" fillId="0" borderId="0" xfId="1" applyFont="1" applyFill="1"/>
    <xf numFmtId="0" fontId="19" fillId="0" borderId="0" xfId="1" applyFont="1" applyFill="1" applyAlignment="1">
      <alignment wrapText="1"/>
    </xf>
    <xf numFmtId="0" fontId="19" fillId="35" borderId="0" xfId="1" applyFont="1" applyFill="1"/>
    <xf numFmtId="0" fontId="20" fillId="0" borderId="0" xfId="1" applyFont="1" applyFill="1" applyAlignment="1">
      <alignment wrapText="1"/>
    </xf>
    <xf numFmtId="164" fontId="19" fillId="0" borderId="0" xfId="1" applyNumberFormat="1" applyFont="1" applyFill="1" applyAlignment="1">
      <alignment horizontal="right"/>
    </xf>
    <xf numFmtId="166" fontId="20" fillId="0" borderId="0" xfId="1" applyNumberFormat="1" applyFont="1" applyFill="1"/>
    <xf numFmtId="0" fontId="19" fillId="0" borderId="0" xfId="1" applyFont="1" applyFill="1" applyAlignment="1">
      <alignment horizontal="center"/>
    </xf>
  </cellXfs>
  <cellStyles count="726">
    <cellStyle name="(0)" xfId="4"/>
    <cellStyle name="+/-" xfId="5"/>
    <cellStyle name="0,0" xfId="6"/>
    <cellStyle name="0,00" xfId="7"/>
    <cellStyle name="0mitP" xfId="8"/>
    <cellStyle name="0ohneP" xfId="9"/>
    <cellStyle name="1)" xfId="10"/>
    <cellStyle name="1.000" xfId="11"/>
    <cellStyle name="1.000,0" xfId="12"/>
    <cellStyle name="1.000_U55" xfId="13"/>
    <cellStyle name="10mitP" xfId="14"/>
    <cellStyle name="12mitP" xfId="15"/>
    <cellStyle name="12ohneP" xfId="16"/>
    <cellStyle name="13mitP" xfId="17"/>
    <cellStyle name="1mitP" xfId="18"/>
    <cellStyle name="1ohneP" xfId="19"/>
    <cellStyle name="20% - Akzent1 10" xfId="20"/>
    <cellStyle name="20% - Akzent1 11" xfId="21"/>
    <cellStyle name="20% - Akzent1 2" xfId="22"/>
    <cellStyle name="20% - Akzent1 3" xfId="23"/>
    <cellStyle name="20% - Akzent1 4" xfId="24"/>
    <cellStyle name="20% - Akzent1 5" xfId="25"/>
    <cellStyle name="20% - Akzent1 6" xfId="26"/>
    <cellStyle name="20% - Akzent1 7" xfId="27"/>
    <cellStyle name="20% - Akzent1 8" xfId="28"/>
    <cellStyle name="20% - Akzent1 9" xfId="29"/>
    <cellStyle name="20% - Akzent2 10" xfId="30"/>
    <cellStyle name="20% - Akzent2 11" xfId="31"/>
    <cellStyle name="20% - Akzent2 2" xfId="32"/>
    <cellStyle name="20% - Akzent2 3" xfId="33"/>
    <cellStyle name="20% - Akzent2 4" xfId="34"/>
    <cellStyle name="20% - Akzent2 5" xfId="35"/>
    <cellStyle name="20% - Akzent2 6" xfId="36"/>
    <cellStyle name="20% - Akzent2 7" xfId="37"/>
    <cellStyle name="20% - Akzent2 8" xfId="38"/>
    <cellStyle name="20% - Akzent2 9" xfId="39"/>
    <cellStyle name="20% - Akzent3 10" xfId="40"/>
    <cellStyle name="20% - Akzent3 11" xfId="41"/>
    <cellStyle name="20% - Akzent3 2" xfId="42"/>
    <cellStyle name="20% - Akzent3 3" xfId="43"/>
    <cellStyle name="20% - Akzent3 4" xfId="44"/>
    <cellStyle name="20% - Akzent3 5" xfId="45"/>
    <cellStyle name="20% - Akzent3 6" xfId="46"/>
    <cellStyle name="20% - Akzent3 7" xfId="47"/>
    <cellStyle name="20% - Akzent3 8" xfId="48"/>
    <cellStyle name="20% - Akzent3 9" xfId="49"/>
    <cellStyle name="20% - Akzent4 10" xfId="50"/>
    <cellStyle name="20% - Akzent4 11" xfId="51"/>
    <cellStyle name="20% - Akzent4 2" xfId="52"/>
    <cellStyle name="20% - Akzent4 3" xfId="53"/>
    <cellStyle name="20% - Akzent4 4" xfId="54"/>
    <cellStyle name="20% - Akzent4 5" xfId="55"/>
    <cellStyle name="20% - Akzent4 6" xfId="56"/>
    <cellStyle name="20% - Akzent4 7" xfId="57"/>
    <cellStyle name="20% - Akzent4 8" xfId="58"/>
    <cellStyle name="20% - Akzent4 9" xfId="59"/>
    <cellStyle name="20% - Akzent5 10" xfId="60"/>
    <cellStyle name="20% - Akzent5 11" xfId="61"/>
    <cellStyle name="20% - Akzent5 2" xfId="62"/>
    <cellStyle name="20% - Akzent5 3" xfId="63"/>
    <cellStyle name="20% - Akzent5 4" xfId="64"/>
    <cellStyle name="20% - Akzent5 5" xfId="65"/>
    <cellStyle name="20% - Akzent5 6" xfId="66"/>
    <cellStyle name="20% - Akzent5 7" xfId="67"/>
    <cellStyle name="20% - Akzent5 8" xfId="68"/>
    <cellStyle name="20% - Akzent5 9" xfId="69"/>
    <cellStyle name="20% - Akzent6 10" xfId="70"/>
    <cellStyle name="20% - Akzent6 11" xfId="71"/>
    <cellStyle name="20% - Akzent6 2" xfId="72"/>
    <cellStyle name="20% - Akzent6 3" xfId="73"/>
    <cellStyle name="20% - Akzent6 4" xfId="74"/>
    <cellStyle name="20% - Akzent6 5" xfId="75"/>
    <cellStyle name="20% - Akzent6 6" xfId="76"/>
    <cellStyle name="20% - Akzent6 7" xfId="77"/>
    <cellStyle name="20% - Akzent6 8" xfId="78"/>
    <cellStyle name="20% - Akzent6 9" xfId="79"/>
    <cellStyle name="2mitP" xfId="80"/>
    <cellStyle name="2ohneP" xfId="81"/>
    <cellStyle name="3mitP" xfId="82"/>
    <cellStyle name="3ohneP" xfId="83"/>
    <cellStyle name="40% - Akzent1 10" xfId="84"/>
    <cellStyle name="40% - Akzent1 11" xfId="85"/>
    <cellStyle name="40% - Akzent1 2" xfId="86"/>
    <cellStyle name="40% - Akzent1 3" xfId="87"/>
    <cellStyle name="40% - Akzent1 4" xfId="88"/>
    <cellStyle name="40% - Akzent1 5" xfId="89"/>
    <cellStyle name="40% - Akzent1 6" xfId="90"/>
    <cellStyle name="40% - Akzent1 7" xfId="91"/>
    <cellStyle name="40% - Akzent1 8" xfId="92"/>
    <cellStyle name="40% - Akzent1 9" xfId="93"/>
    <cellStyle name="40% - Akzent2 10" xfId="94"/>
    <cellStyle name="40% - Akzent2 11" xfId="95"/>
    <cellStyle name="40% - Akzent2 2" xfId="96"/>
    <cellStyle name="40% - Akzent2 3" xfId="97"/>
    <cellStyle name="40% - Akzent2 4" xfId="98"/>
    <cellStyle name="40% - Akzent2 5" xfId="99"/>
    <cellStyle name="40% - Akzent2 6" xfId="100"/>
    <cellStyle name="40% - Akzent2 7" xfId="101"/>
    <cellStyle name="40% - Akzent2 8" xfId="102"/>
    <cellStyle name="40% - Akzent2 9" xfId="103"/>
    <cellStyle name="40% - Akzent3 10" xfId="104"/>
    <cellStyle name="40% - Akzent3 11" xfId="105"/>
    <cellStyle name="40% - Akzent3 2" xfId="106"/>
    <cellStyle name="40% - Akzent3 3" xfId="107"/>
    <cellStyle name="40% - Akzent3 4" xfId="108"/>
    <cellStyle name="40% - Akzent3 5" xfId="109"/>
    <cellStyle name="40% - Akzent3 6" xfId="110"/>
    <cellStyle name="40% - Akzent3 7" xfId="111"/>
    <cellStyle name="40% - Akzent3 8" xfId="112"/>
    <cellStyle name="40% - Akzent3 9" xfId="113"/>
    <cellStyle name="40% - Akzent4 10" xfId="114"/>
    <cellStyle name="40% - Akzent4 11" xfId="115"/>
    <cellStyle name="40% - Akzent4 2" xfId="116"/>
    <cellStyle name="40% - Akzent4 3" xfId="117"/>
    <cellStyle name="40% - Akzent4 4" xfId="118"/>
    <cellStyle name="40% - Akzent4 5" xfId="119"/>
    <cellStyle name="40% - Akzent4 6" xfId="120"/>
    <cellStyle name="40% - Akzent4 7" xfId="121"/>
    <cellStyle name="40% - Akzent4 8" xfId="122"/>
    <cellStyle name="40% - Akzent4 9" xfId="123"/>
    <cellStyle name="40% - Akzent5 10" xfId="124"/>
    <cellStyle name="40% - Akzent5 11" xfId="125"/>
    <cellStyle name="40% - Akzent5 2" xfId="126"/>
    <cellStyle name="40% - Akzent5 3" xfId="127"/>
    <cellStyle name="40% - Akzent5 4" xfId="128"/>
    <cellStyle name="40% - Akzent5 5" xfId="129"/>
    <cellStyle name="40% - Akzent5 6" xfId="130"/>
    <cellStyle name="40% - Akzent5 7" xfId="131"/>
    <cellStyle name="40% - Akzent5 8" xfId="132"/>
    <cellStyle name="40% - Akzent5 9" xfId="133"/>
    <cellStyle name="40% - Akzent6 10" xfId="134"/>
    <cellStyle name="40% - Akzent6 11" xfId="135"/>
    <cellStyle name="40% - Akzent6 2" xfId="136"/>
    <cellStyle name="40% - Akzent6 3" xfId="137"/>
    <cellStyle name="40% - Akzent6 4" xfId="138"/>
    <cellStyle name="40% - Akzent6 5" xfId="139"/>
    <cellStyle name="40% - Akzent6 6" xfId="140"/>
    <cellStyle name="40% - Akzent6 7" xfId="141"/>
    <cellStyle name="40% - Akzent6 8" xfId="142"/>
    <cellStyle name="40% - Akzent6 9" xfId="143"/>
    <cellStyle name="4mitP" xfId="144"/>
    <cellStyle name="4ohneP" xfId="145"/>
    <cellStyle name="60% - Akzent1 10" xfId="146"/>
    <cellStyle name="60% - Akzent1 11" xfId="147"/>
    <cellStyle name="60% - Akzent1 2" xfId="148"/>
    <cellStyle name="60% - Akzent1 3" xfId="149"/>
    <cellStyle name="60% - Akzent1 4" xfId="150"/>
    <cellStyle name="60% - Akzent1 5" xfId="151"/>
    <cellStyle name="60% - Akzent1 6" xfId="152"/>
    <cellStyle name="60% - Akzent1 7" xfId="153"/>
    <cellStyle name="60% - Akzent1 8" xfId="154"/>
    <cellStyle name="60% - Akzent1 9" xfId="155"/>
    <cellStyle name="60% - Akzent2 10" xfId="156"/>
    <cellStyle name="60% - Akzent2 11" xfId="157"/>
    <cellStyle name="60% - Akzent2 2" xfId="158"/>
    <cellStyle name="60% - Akzent2 3" xfId="159"/>
    <cellStyle name="60% - Akzent2 4" xfId="160"/>
    <cellStyle name="60% - Akzent2 5" xfId="161"/>
    <cellStyle name="60% - Akzent2 6" xfId="162"/>
    <cellStyle name="60% - Akzent2 7" xfId="163"/>
    <cellStyle name="60% - Akzent2 8" xfId="164"/>
    <cellStyle name="60% - Akzent2 9" xfId="165"/>
    <cellStyle name="60% - Akzent3 10" xfId="166"/>
    <cellStyle name="60% - Akzent3 11" xfId="167"/>
    <cellStyle name="60% - Akzent3 2" xfId="168"/>
    <cellStyle name="60% - Akzent3 3" xfId="169"/>
    <cellStyle name="60% - Akzent3 4" xfId="170"/>
    <cellStyle name="60% - Akzent3 5" xfId="171"/>
    <cellStyle name="60% - Akzent3 6" xfId="172"/>
    <cellStyle name="60% - Akzent3 7" xfId="173"/>
    <cellStyle name="60% - Akzent3 8" xfId="174"/>
    <cellStyle name="60% - Akzent3 9" xfId="175"/>
    <cellStyle name="60% - Akzent4 10" xfId="176"/>
    <cellStyle name="60% - Akzent4 11" xfId="177"/>
    <cellStyle name="60% - Akzent4 2" xfId="178"/>
    <cellStyle name="60% - Akzent4 3" xfId="179"/>
    <cellStyle name="60% - Akzent4 4" xfId="180"/>
    <cellStyle name="60% - Akzent4 5" xfId="181"/>
    <cellStyle name="60% - Akzent4 6" xfId="182"/>
    <cellStyle name="60% - Akzent4 7" xfId="183"/>
    <cellStyle name="60% - Akzent4 8" xfId="184"/>
    <cellStyle name="60% - Akzent4 9" xfId="185"/>
    <cellStyle name="60% - Akzent5 10" xfId="186"/>
    <cellStyle name="60% - Akzent5 11" xfId="187"/>
    <cellStyle name="60% - Akzent5 2" xfId="188"/>
    <cellStyle name="60% - Akzent5 3" xfId="189"/>
    <cellStyle name="60% - Akzent5 4" xfId="190"/>
    <cellStyle name="60% - Akzent5 5" xfId="191"/>
    <cellStyle name="60% - Akzent5 6" xfId="192"/>
    <cellStyle name="60% - Akzent5 7" xfId="193"/>
    <cellStyle name="60% - Akzent5 8" xfId="194"/>
    <cellStyle name="60% - Akzent5 9" xfId="195"/>
    <cellStyle name="60% - Akzent6 10" xfId="196"/>
    <cellStyle name="60% - Akzent6 11" xfId="197"/>
    <cellStyle name="60% - Akzent6 2" xfId="198"/>
    <cellStyle name="60% - Akzent6 3" xfId="199"/>
    <cellStyle name="60% - Akzent6 4" xfId="200"/>
    <cellStyle name="60% - Akzent6 5" xfId="201"/>
    <cellStyle name="60% - Akzent6 6" xfId="202"/>
    <cellStyle name="60% - Akzent6 7" xfId="203"/>
    <cellStyle name="60% - Akzent6 8" xfId="204"/>
    <cellStyle name="60% - Akzent6 9" xfId="205"/>
    <cellStyle name="6mitP" xfId="206"/>
    <cellStyle name="6ohneP" xfId="207"/>
    <cellStyle name="7mitP" xfId="208"/>
    <cellStyle name="9mitP" xfId="209"/>
    <cellStyle name="9ohneP" xfId="210"/>
    <cellStyle name="AG Bilanz pro PK akt. Jahrc1" xfId="211"/>
    <cellStyle name="AG Bilanz pro PK akt. Jahrc10" xfId="212"/>
    <cellStyle name="AG Bilanz pro PK akt. Jahrc12" xfId="213"/>
    <cellStyle name="AG Bilanz pro PK akt. Jahrc2" xfId="214"/>
    <cellStyle name="AG Bilanz pro PK akt. Jahrc3" xfId="215"/>
    <cellStyle name="AG Bilanz pro PK akt. Jahrc6" xfId="216"/>
    <cellStyle name="AG Bilanz pro PK akt. Jahrc7" xfId="217"/>
    <cellStyle name="AG Bilanz Summe  Anfang-akt. Jahrc1" xfId="218"/>
    <cellStyle name="AG Bilanz Summe  Anfang-akt. Jahrc10" xfId="219"/>
    <cellStyle name="AG Bilanz Summe  Anfang-akt. Jahrc12" xfId="220"/>
    <cellStyle name="AG Bilanz Summe  Anfang-akt. Jahrc2" xfId="221"/>
    <cellStyle name="AG Bilanz Summe  Anfang-akt. Jahrc3" xfId="222"/>
    <cellStyle name="AG Bilanz Summe  Anfang-akt. Jahrc6" xfId="223"/>
    <cellStyle name="AG Bilanz Summe  Anfang-akt. Jahrc7" xfId="224"/>
    <cellStyle name="AG G&amp;V pro PK akt. Jahrc1" xfId="225"/>
    <cellStyle name="AG G&amp;V pro PK akt. Jahrc10" xfId="226"/>
    <cellStyle name="AG G&amp;V pro PK akt. Jahrc12" xfId="227"/>
    <cellStyle name="AG G&amp;V pro PK akt. Jahrc2" xfId="228"/>
    <cellStyle name="AG G&amp;V pro PK akt. Jahrc3" xfId="229"/>
    <cellStyle name="AG G&amp;V pro PK akt. Jahrc6" xfId="230"/>
    <cellStyle name="AG G&amp;V pro PK akt. Jahrc7" xfId="231"/>
    <cellStyle name="AG G&amp;V Summe Anfang-akt. Jahrc1" xfId="232"/>
    <cellStyle name="AG G&amp;V Summe Anfang-akt. Jahrc10" xfId="233"/>
    <cellStyle name="AG G&amp;V Summe Anfang-akt. Jahrc12" xfId="234"/>
    <cellStyle name="AG G&amp;V Summe Anfang-akt. Jahrc2" xfId="235"/>
    <cellStyle name="AG G&amp;V Summe Anfang-akt. Jahrc3" xfId="236"/>
    <cellStyle name="AG G&amp;V Summe Anfang-akt. Jahrc6" xfId="237"/>
    <cellStyle name="AG G&amp;V Summe Anfang-akt. Jahrc7" xfId="238"/>
    <cellStyle name="Akzent1 10" xfId="239"/>
    <cellStyle name="Akzent1 11" xfId="240"/>
    <cellStyle name="Akzent1 2" xfId="241"/>
    <cellStyle name="Akzent1 3" xfId="242"/>
    <cellStyle name="Akzent1 4" xfId="243"/>
    <cellStyle name="Akzent1 5" xfId="244"/>
    <cellStyle name="Akzent1 6" xfId="245"/>
    <cellStyle name="Akzent1 7" xfId="246"/>
    <cellStyle name="Akzent1 8" xfId="247"/>
    <cellStyle name="Akzent1 9" xfId="248"/>
    <cellStyle name="Akzent2 10" xfId="249"/>
    <cellStyle name="Akzent2 11" xfId="250"/>
    <cellStyle name="Akzent2 2" xfId="251"/>
    <cellStyle name="Akzent2 3" xfId="252"/>
    <cellStyle name="Akzent2 4" xfId="253"/>
    <cellStyle name="Akzent2 5" xfId="254"/>
    <cellStyle name="Akzent2 6" xfId="255"/>
    <cellStyle name="Akzent2 7" xfId="256"/>
    <cellStyle name="Akzent2 8" xfId="257"/>
    <cellStyle name="Akzent2 9" xfId="258"/>
    <cellStyle name="Akzent3 10" xfId="259"/>
    <cellStyle name="Akzent3 11" xfId="260"/>
    <cellStyle name="Akzent3 2" xfId="261"/>
    <cellStyle name="Akzent3 3" xfId="262"/>
    <cellStyle name="Akzent3 4" xfId="263"/>
    <cellStyle name="Akzent3 5" xfId="264"/>
    <cellStyle name="Akzent3 6" xfId="265"/>
    <cellStyle name="Akzent3 7" xfId="266"/>
    <cellStyle name="Akzent3 8" xfId="267"/>
    <cellStyle name="Akzent3 9" xfId="268"/>
    <cellStyle name="Akzent4 10" xfId="269"/>
    <cellStyle name="Akzent4 11" xfId="270"/>
    <cellStyle name="Akzent4 2" xfId="271"/>
    <cellStyle name="Akzent4 3" xfId="272"/>
    <cellStyle name="Akzent4 4" xfId="273"/>
    <cellStyle name="Akzent4 5" xfId="274"/>
    <cellStyle name="Akzent4 6" xfId="275"/>
    <cellStyle name="Akzent4 7" xfId="276"/>
    <cellStyle name="Akzent4 8" xfId="277"/>
    <cellStyle name="Akzent4 9" xfId="278"/>
    <cellStyle name="Akzent5 10" xfId="279"/>
    <cellStyle name="Akzent5 11" xfId="280"/>
    <cellStyle name="Akzent5 2" xfId="281"/>
    <cellStyle name="Akzent5 3" xfId="282"/>
    <cellStyle name="Akzent5 4" xfId="283"/>
    <cellStyle name="Akzent5 5" xfId="284"/>
    <cellStyle name="Akzent5 6" xfId="285"/>
    <cellStyle name="Akzent5 7" xfId="286"/>
    <cellStyle name="Akzent5 8" xfId="287"/>
    <cellStyle name="Akzent5 9" xfId="288"/>
    <cellStyle name="Akzent6 10" xfId="289"/>
    <cellStyle name="Akzent6 11" xfId="290"/>
    <cellStyle name="Akzent6 2" xfId="291"/>
    <cellStyle name="Akzent6 3" xfId="292"/>
    <cellStyle name="Akzent6 4" xfId="293"/>
    <cellStyle name="Akzent6 5" xfId="294"/>
    <cellStyle name="Akzent6 6" xfId="295"/>
    <cellStyle name="Akzent6 7" xfId="296"/>
    <cellStyle name="Akzent6 8" xfId="297"/>
    <cellStyle name="Akzent6 9" xfId="298"/>
    <cellStyle name="Ausgabe 10" xfId="299"/>
    <cellStyle name="Ausgabe 11" xfId="300"/>
    <cellStyle name="Ausgabe 2" xfId="301"/>
    <cellStyle name="Ausgabe 3" xfId="302"/>
    <cellStyle name="Ausgabe 4" xfId="303"/>
    <cellStyle name="Ausgabe 5" xfId="304"/>
    <cellStyle name="Ausgabe 6" xfId="305"/>
    <cellStyle name="Ausgabe 7" xfId="306"/>
    <cellStyle name="Ausgabe 8" xfId="307"/>
    <cellStyle name="Ausgabe 9" xfId="308"/>
    <cellStyle name="AVERAGE" xfId="309"/>
    <cellStyle name="AVERAGE 2" xfId="310"/>
    <cellStyle name="AZ1" xfId="311"/>
    <cellStyle name="Berechnung 10" xfId="312"/>
    <cellStyle name="Berechnung 11" xfId="313"/>
    <cellStyle name="Berechnung 2" xfId="314"/>
    <cellStyle name="Berechnung 3" xfId="315"/>
    <cellStyle name="Berechnung 4" xfId="316"/>
    <cellStyle name="Berechnung 5" xfId="317"/>
    <cellStyle name="Berechnung 6" xfId="318"/>
    <cellStyle name="Berechnung 7" xfId="319"/>
    <cellStyle name="Berechnung 8" xfId="320"/>
    <cellStyle name="Berechnung 9" xfId="321"/>
    <cellStyle name="Comma [0]" xfId="322"/>
    <cellStyle name="Comma 2" xfId="323"/>
    <cellStyle name="Currency" xfId="324"/>
    <cellStyle name="Currency [0]" xfId="325"/>
    <cellStyle name="Currency_1.1" xfId="326"/>
    <cellStyle name="Dezimal [0] 2" xfId="327"/>
    <cellStyle name="Dezimal [0] 2 2" xfId="328"/>
    <cellStyle name="Dezimal [s]" xfId="329"/>
    <cellStyle name="Dezimal [ss]" xfId="330"/>
    <cellStyle name="Dezimal +-" xfId="331"/>
    <cellStyle name="Dezimal +- 2" xfId="332"/>
    <cellStyle name="Dezimal 1" xfId="333"/>
    <cellStyle name="Dezimal 2" xfId="334"/>
    <cellStyle name="Dezimal 2 2" xfId="335"/>
    <cellStyle name="Dezimal 2 3" xfId="336"/>
    <cellStyle name="Dezimal 3" xfId="337"/>
    <cellStyle name="Dezimal 4" xfId="338"/>
    <cellStyle name="Dezimal[8]" xfId="339"/>
    <cellStyle name="DeziŴal" xfId="340"/>
    <cellStyle name="ebene1" xfId="341"/>
    <cellStyle name="ebene2" xfId="342"/>
    <cellStyle name="ebene3" xfId="343"/>
    <cellStyle name="ebene4" xfId="344"/>
    <cellStyle name="ebene5" xfId="345"/>
    <cellStyle name="Eingabe 10" xfId="346"/>
    <cellStyle name="Eingabe 11" xfId="347"/>
    <cellStyle name="Eingabe 2" xfId="348"/>
    <cellStyle name="Eingabe 3" xfId="349"/>
    <cellStyle name="Eingabe 4" xfId="350"/>
    <cellStyle name="Eingabe 5" xfId="351"/>
    <cellStyle name="Eingabe 6" xfId="352"/>
    <cellStyle name="Eingabe 7" xfId="353"/>
    <cellStyle name="Eingabe 8" xfId="354"/>
    <cellStyle name="Eingabe 9" xfId="355"/>
    <cellStyle name="Ergebnis 10" xfId="356"/>
    <cellStyle name="Ergebnis 11" xfId="357"/>
    <cellStyle name="Ergebnis 2" xfId="358"/>
    <cellStyle name="Ergebnis 3" xfId="359"/>
    <cellStyle name="Ergebnis 4" xfId="360"/>
    <cellStyle name="Ergebnis 5" xfId="361"/>
    <cellStyle name="Ergebnis 6" xfId="362"/>
    <cellStyle name="Ergebnis 7" xfId="363"/>
    <cellStyle name="Ergebnis 8" xfId="364"/>
    <cellStyle name="Ergebnis 9" xfId="365"/>
    <cellStyle name="Erklärender Text 10" xfId="366"/>
    <cellStyle name="Erklärender Text 11" xfId="367"/>
    <cellStyle name="Erklärender Text 2" xfId="368"/>
    <cellStyle name="Erklärender Text 3" xfId="369"/>
    <cellStyle name="Erklärender Text 4" xfId="370"/>
    <cellStyle name="Erklärender Text 5" xfId="371"/>
    <cellStyle name="Erklärender Text 6" xfId="372"/>
    <cellStyle name="Erklärender Text 7" xfId="373"/>
    <cellStyle name="Erklärender Text 8" xfId="374"/>
    <cellStyle name="Erklärender Text 9" xfId="375"/>
    <cellStyle name="Euro" xfId="376"/>
    <cellStyle name="Euro 2" xfId="377"/>
    <cellStyle name="Euro 3" xfId="378"/>
    <cellStyle name="Euro 4" xfId="379"/>
    <cellStyle name="Euro 5" xfId="380"/>
    <cellStyle name="EUROSTAT Pro PK akt. Jahrc1" xfId="381"/>
    <cellStyle name="EUROSTAT Pro PK akt. Jahrc10" xfId="382"/>
    <cellStyle name="EUROSTAT Pro PK akt. Jahrc12" xfId="383"/>
    <cellStyle name="EUROSTAT Pro PK akt. Jahrc2" xfId="384"/>
    <cellStyle name="EUROSTAT Pro PK akt. Jahrc3" xfId="385"/>
    <cellStyle name="EUROSTAT Pro PK akt. Jahrc6" xfId="386"/>
    <cellStyle name="EUROSTAT Pro PK akt. Jahrc7" xfId="387"/>
    <cellStyle name="Excel.Chart" xfId="388"/>
    <cellStyle name="Formblatt A Betr./Überbetr/Ges. akt. Jahrc1" xfId="389"/>
    <cellStyle name="Formblatt A Betr./Überbetr/Ges. akt. Jahrc10" xfId="390"/>
    <cellStyle name="Formblatt A Betr./Überbetr/Ges. akt. Jahrc13" xfId="391"/>
    <cellStyle name="Formblatt A Betr./Überbetr/Ges. akt. Jahrc14" xfId="392"/>
    <cellStyle name="Formblatt A Betr./Überbetr/Ges. akt. Jahrc15" xfId="393"/>
    <cellStyle name="Formblatt A Betr./Überbetr/Ges. akt. Jahrc2" xfId="394"/>
    <cellStyle name="Formblatt A Betr./Überbetr/Ges. akt. Jahrc3" xfId="395"/>
    <cellStyle name="Formblatt A Betr./Überbetr/Ges. akt. Jahrc6" xfId="396"/>
    <cellStyle name="Formblatt A Betr./Überbetr/Ges. akt. Jahrc7" xfId="397"/>
    <cellStyle name="Formblatt A Pro PK akt. Jahrc1" xfId="398"/>
    <cellStyle name="Formblatt A Pro PK akt. Jahrc10" xfId="399"/>
    <cellStyle name="Formblatt A Pro PK akt. Jahrc12" xfId="400"/>
    <cellStyle name="Formblatt A Pro PK akt. Jahrc2" xfId="401"/>
    <cellStyle name="Formblatt A Pro PK akt. Jahrc3" xfId="402"/>
    <cellStyle name="Formblatt A Pro PK akt. Jahrc6" xfId="403"/>
    <cellStyle name="Formblatt A Pro PK akt. Jahrc7" xfId="404"/>
    <cellStyle name="Formblatt B Betr./Überbetr/Ges. akt. Jahrc1" xfId="405"/>
    <cellStyle name="Formblatt B Betr./Überbetr/Ges. akt. Jahrc10" xfId="406"/>
    <cellStyle name="Formblatt B Betr./Überbetr/Ges. akt. Jahrc12" xfId="407"/>
    <cellStyle name="Formblatt B Betr./Überbetr/Ges. akt. Jahrc13" xfId="408"/>
    <cellStyle name="Formblatt B Betr./Überbetr/Ges. akt. Jahrc14" xfId="409"/>
    <cellStyle name="Formblatt B Betr./Überbetr/Ges. akt. Jahrc2" xfId="410"/>
    <cellStyle name="Formblatt B Betr./Überbetr/Ges. akt. Jahrc3" xfId="411"/>
    <cellStyle name="Formblatt B Betr./Überbetr/Ges. akt. Jahrc6" xfId="412"/>
    <cellStyle name="Formblatt B Betr./Überbetr/Ges. akt. Jahrc7" xfId="413"/>
    <cellStyle name="Formblatt B Pro PK akt. Jahrc1" xfId="414"/>
    <cellStyle name="Formblatt B Pro PK akt. Jahrc10" xfId="415"/>
    <cellStyle name="Formblatt B Pro PK akt. Jahrc12" xfId="416"/>
    <cellStyle name="Formblatt B Pro PK akt. Jahrc2" xfId="417"/>
    <cellStyle name="Formblatt B Pro PK akt. Jahrc3" xfId="418"/>
    <cellStyle name="Formblatt B Pro PK akt. Jahrc6" xfId="419"/>
    <cellStyle name="Formblatt B Pro PK akt. Jahrc7" xfId="420"/>
    <cellStyle name="Fuss" xfId="421"/>
    <cellStyle name="Good 2" xfId="422"/>
    <cellStyle name="Gut 10" xfId="423"/>
    <cellStyle name="Gut 11" xfId="424"/>
    <cellStyle name="Gut 2" xfId="425"/>
    <cellStyle name="Gut 3" xfId="426"/>
    <cellStyle name="Gut 4" xfId="427"/>
    <cellStyle name="Gut 5" xfId="428"/>
    <cellStyle name="Gut 6" xfId="429"/>
    <cellStyle name="Gut 7" xfId="430"/>
    <cellStyle name="Gut 8" xfId="431"/>
    <cellStyle name="Gut 9" xfId="432"/>
    <cellStyle name="Hauptüberschrift" xfId="433"/>
    <cellStyle name="Highest_Figures" xfId="434"/>
    <cellStyle name="Hyperlink 2" xfId="435"/>
    <cellStyle name="Hyperlink 3" xfId="436"/>
    <cellStyle name="lang" xfId="437"/>
    <cellStyle name="light kursiv" xfId="438"/>
    <cellStyle name="MARGINAL" xfId="439"/>
    <cellStyle name="mitP" xfId="440"/>
    <cellStyle name="Neutral 10" xfId="441"/>
    <cellStyle name="Neutral 11" xfId="442"/>
    <cellStyle name="Neutral 2" xfId="443"/>
    <cellStyle name="Neutral 3" xfId="444"/>
    <cellStyle name="Neutral 4" xfId="445"/>
    <cellStyle name="Neutral 5" xfId="446"/>
    <cellStyle name="Neutral 6" xfId="447"/>
    <cellStyle name="Neutral 7" xfId="448"/>
    <cellStyle name="Neutral 8" xfId="449"/>
    <cellStyle name="Neutral 9" xfId="450"/>
    <cellStyle name="Normaali 2" xfId="451"/>
    <cellStyle name="Normaali 4" xfId="452"/>
    <cellStyle name="Normal 10" xfId="453"/>
    <cellStyle name="Normal 10 2" xfId="454"/>
    <cellStyle name="Normal 10 2 2" xfId="455"/>
    <cellStyle name="Normal 10 2 2 2" xfId="456"/>
    <cellStyle name="Normal 10 2 3" xfId="457"/>
    <cellStyle name="Normal 10 3" xfId="458"/>
    <cellStyle name="Normal 10 3 2" xfId="459"/>
    <cellStyle name="Normal 10 4" xfId="460"/>
    <cellStyle name="Normal 11" xfId="461"/>
    <cellStyle name="Normal 11 2" xfId="462"/>
    <cellStyle name="Normal 12" xfId="463"/>
    <cellStyle name="Normal 12 2" xfId="464"/>
    <cellStyle name="Normal 13" xfId="465"/>
    <cellStyle name="Normal 14" xfId="466"/>
    <cellStyle name="Normal 15" xfId="467"/>
    <cellStyle name="Normal 16" xfId="468"/>
    <cellStyle name="Normal 17" xfId="469"/>
    <cellStyle name="Normal 18" xfId="470"/>
    <cellStyle name="Normal 18 2" xfId="471"/>
    <cellStyle name="Normal 19" xfId="472"/>
    <cellStyle name="Normal 2" xfId="473"/>
    <cellStyle name="Normal 2 2" xfId="474"/>
    <cellStyle name="Normal 2 3" xfId="475"/>
    <cellStyle name="Normal 2_STO" xfId="476"/>
    <cellStyle name="Normal 3" xfId="477"/>
    <cellStyle name="Normal 3 2" xfId="478"/>
    <cellStyle name="Normal 3 2 2" xfId="479"/>
    <cellStyle name="Normal 3 3" xfId="480"/>
    <cellStyle name="Normal 3 3 2" xfId="481"/>
    <cellStyle name="Normal 3 4" xfId="482"/>
    <cellStyle name="Normal 4" xfId="483"/>
    <cellStyle name="Normal 4 2" xfId="484"/>
    <cellStyle name="Normal 4 2 2" xfId="485"/>
    <cellStyle name="Normal 4 3" xfId="486"/>
    <cellStyle name="Normal 4 3 2" xfId="487"/>
    <cellStyle name="Normal 4 4" xfId="488"/>
    <cellStyle name="Normal 5" xfId="489"/>
    <cellStyle name="Normal 5 2" xfId="490"/>
    <cellStyle name="Normal 6" xfId="491"/>
    <cellStyle name="Normal 6 2" xfId="492"/>
    <cellStyle name="Normal 7" xfId="493"/>
    <cellStyle name="Normal 7 2" xfId="494"/>
    <cellStyle name="Normal 7 2 2" xfId="495"/>
    <cellStyle name="Normal 7 2 2 2" xfId="496"/>
    <cellStyle name="Normal 7 2 3" xfId="497"/>
    <cellStyle name="Normal 7 3" xfId="498"/>
    <cellStyle name="Normal 7 3 2" xfId="499"/>
    <cellStyle name="Normal 7 4" xfId="500"/>
    <cellStyle name="Normal 7 5" xfId="501"/>
    <cellStyle name="Normal 8" xfId="502"/>
    <cellStyle name="Normal 8 2" xfId="503"/>
    <cellStyle name="Normal 8 2 2" xfId="504"/>
    <cellStyle name="Normal 8 2 2 2" xfId="505"/>
    <cellStyle name="Normal 8 2 3" xfId="506"/>
    <cellStyle name="Normal 8 3" xfId="507"/>
    <cellStyle name="Normal 8 3 2" xfId="508"/>
    <cellStyle name="Normal 8 4" xfId="509"/>
    <cellStyle name="Normal 9" xfId="510"/>
    <cellStyle name="Normal 9 2" xfId="511"/>
    <cellStyle name="Normal 9 2 2" xfId="512"/>
    <cellStyle name="Normal 9 2 2 2" xfId="513"/>
    <cellStyle name="Normal 9 2 3" xfId="514"/>
    <cellStyle name="Normal 9 3" xfId="515"/>
    <cellStyle name="Normal 9 3 2" xfId="516"/>
    <cellStyle name="Normal 9 4" xfId="517"/>
    <cellStyle name="Normal_01-G_PPP" xfId="518"/>
    <cellStyle name="Normal_Tables - Annex A" xfId="3"/>
    <cellStyle name="Note 2" xfId="519"/>
    <cellStyle name="Notiz 10" xfId="520"/>
    <cellStyle name="Notiz 11" xfId="521"/>
    <cellStyle name="Notiz 2" xfId="522"/>
    <cellStyle name="Notiz 2 2" xfId="523"/>
    <cellStyle name="Notiz 3" xfId="524"/>
    <cellStyle name="Notiz 4" xfId="525"/>
    <cellStyle name="Notiz 5" xfId="526"/>
    <cellStyle name="Notiz 6" xfId="527"/>
    <cellStyle name="Notiz 7" xfId="528"/>
    <cellStyle name="Notiz 8" xfId="529"/>
    <cellStyle name="Notiz 9" xfId="530"/>
    <cellStyle name="NumberCellStyle" xfId="531"/>
    <cellStyle name="Obično 2" xfId="532"/>
    <cellStyle name="ohneP" xfId="533"/>
    <cellStyle name="Percent" xfId="534"/>
    <cellStyle name="Percent 2" xfId="535"/>
    <cellStyle name="Percent 2 2" xfId="536"/>
    <cellStyle name="Prozent 2" xfId="537"/>
    <cellStyle name="Prozent 3" xfId="538"/>
    <cellStyle name="Prozent[t]" xfId="539"/>
    <cellStyle name="Quelle" xfId="540"/>
    <cellStyle name="Schlecht 10" xfId="541"/>
    <cellStyle name="Schlecht 11" xfId="542"/>
    <cellStyle name="Schlecht 2" xfId="543"/>
    <cellStyle name="Schlecht 3" xfId="544"/>
    <cellStyle name="Schlecht 4" xfId="545"/>
    <cellStyle name="Schlecht 5" xfId="546"/>
    <cellStyle name="Schlecht 6" xfId="547"/>
    <cellStyle name="Schlecht 7" xfId="548"/>
    <cellStyle name="Schlecht 8" xfId="549"/>
    <cellStyle name="Schlecht 9" xfId="550"/>
    <cellStyle name="Spaltenü." xfId="551"/>
    <cellStyle name="Standard" xfId="0" builtinId="0"/>
    <cellStyle name="Standard [s]" xfId="552"/>
    <cellStyle name="Standard [ss]" xfId="553"/>
    <cellStyle name="Standard 10" xfId="1"/>
    <cellStyle name="Standard 10 2" xfId="554"/>
    <cellStyle name="Standard 11" xfId="555"/>
    <cellStyle name="Standard 11 2" xfId="2"/>
    <cellStyle name="Standard 11 3" xfId="556"/>
    <cellStyle name="Standard 12" xfId="557"/>
    <cellStyle name="Standard 13" xfId="558"/>
    <cellStyle name="Standard 13 2" xfId="559"/>
    <cellStyle name="Standard 14" xfId="560"/>
    <cellStyle name="Standard 15" xfId="561"/>
    <cellStyle name="Standard 16" xfId="562"/>
    <cellStyle name="Standard 16 2" xfId="563"/>
    <cellStyle name="Standard 16 8" xfId="564"/>
    <cellStyle name="Standard 17" xfId="565"/>
    <cellStyle name="Standard 17 2" xfId="566"/>
    <cellStyle name="Standard 18" xfId="567"/>
    <cellStyle name="Standard 18 2" xfId="568"/>
    <cellStyle name="Standard 19" xfId="569"/>
    <cellStyle name="Standard 2" xfId="570"/>
    <cellStyle name="Standard 2 10" xfId="571"/>
    <cellStyle name="Standard 2 11" xfId="572"/>
    <cellStyle name="Standard 2 12" xfId="573"/>
    <cellStyle name="Standard 2 13" xfId="574"/>
    <cellStyle name="Standard 2 2" xfId="575"/>
    <cellStyle name="Standard 2 2 2" xfId="576"/>
    <cellStyle name="Standard 2 2 2 2" xfId="577"/>
    <cellStyle name="Standard 2 3" xfId="578"/>
    <cellStyle name="Standard 2 3 2" xfId="579"/>
    <cellStyle name="Standard 2 4" xfId="580"/>
    <cellStyle name="Standard 2 5" xfId="581"/>
    <cellStyle name="Standard 2 5 2" xfId="582"/>
    <cellStyle name="Standard 2 6" xfId="583"/>
    <cellStyle name="Standard 2 6 2" xfId="584"/>
    <cellStyle name="Standard 2 6 3" xfId="585"/>
    <cellStyle name="Standard 2 7" xfId="586"/>
    <cellStyle name="Standard 2 8" xfId="587"/>
    <cellStyle name="Standard 2 9" xfId="588"/>
    <cellStyle name="Standard 20" xfId="589"/>
    <cellStyle name="Standard 20 2" xfId="590"/>
    <cellStyle name="Standard 21" xfId="591"/>
    <cellStyle name="Standard 22" xfId="592"/>
    <cellStyle name="Standard 23" xfId="593"/>
    <cellStyle name="Standard 24" xfId="594"/>
    <cellStyle name="Standard 25" xfId="595"/>
    <cellStyle name="Standard 26" xfId="596"/>
    <cellStyle name="Standard 27" xfId="597"/>
    <cellStyle name="Standard 28" xfId="598"/>
    <cellStyle name="Standard 29" xfId="599"/>
    <cellStyle name="Standard 3" xfId="600"/>
    <cellStyle name="Standard 3 10" xfId="601"/>
    <cellStyle name="Standard 3 2" xfId="602"/>
    <cellStyle name="Standard 3 2 2" xfId="603"/>
    <cellStyle name="Standard 3 3" xfId="604"/>
    <cellStyle name="Standard 3 4" xfId="605"/>
    <cellStyle name="Standard 3 5" xfId="606"/>
    <cellStyle name="Standard 3 6" xfId="607"/>
    <cellStyle name="Standard 3 7" xfId="608"/>
    <cellStyle name="Standard 3 8" xfId="609"/>
    <cellStyle name="Standard 3 9" xfId="610"/>
    <cellStyle name="Standard 30" xfId="611"/>
    <cellStyle name="Standard 4" xfId="612"/>
    <cellStyle name="Standard 4 2" xfId="613"/>
    <cellStyle name="Standard 4 3" xfId="614"/>
    <cellStyle name="Standard 4 3 2" xfId="615"/>
    <cellStyle name="Standard 4 4" xfId="616"/>
    <cellStyle name="Standard 5" xfId="617"/>
    <cellStyle name="Standard 5 2" xfId="618"/>
    <cellStyle name="Standard 5 3" xfId="619"/>
    <cellStyle name="Standard 6" xfId="620"/>
    <cellStyle name="Standard 6 2" xfId="621"/>
    <cellStyle name="Standard 7" xfId="622"/>
    <cellStyle name="Standard 8" xfId="623"/>
    <cellStyle name="Standard 9" xfId="624"/>
    <cellStyle name="Standard 9 2" xfId="625"/>
    <cellStyle name="Standard ganz" xfId="626"/>
    <cellStyle name="Standard hoch" xfId="627"/>
    <cellStyle name="Standard Mitte" xfId="628"/>
    <cellStyle name="Standard[8]" xfId="629"/>
    <cellStyle name="Standard1Dez" xfId="630"/>
    <cellStyle name="Standard2DEZ" xfId="631"/>
    <cellStyle name="Style 1" xfId="632"/>
    <cellStyle name="Summenzeile" xfId="633"/>
    <cellStyle name="Table_center" xfId="634"/>
    <cellStyle name="Überschrift 1 10" xfId="635"/>
    <cellStyle name="Überschrift 1 11" xfId="636"/>
    <cellStyle name="Überschrift 1 2" xfId="637"/>
    <cellStyle name="Überschrift 1 3" xfId="638"/>
    <cellStyle name="Überschrift 1 4" xfId="639"/>
    <cellStyle name="Überschrift 1 5" xfId="640"/>
    <cellStyle name="Überschrift 1 6" xfId="641"/>
    <cellStyle name="Überschrift 1 7" xfId="642"/>
    <cellStyle name="Überschrift 1 8" xfId="643"/>
    <cellStyle name="Überschrift 1 9" xfId="644"/>
    <cellStyle name="Überschrift 10" xfId="645"/>
    <cellStyle name="Überschrift 2 10" xfId="646"/>
    <cellStyle name="Überschrift 2 11" xfId="647"/>
    <cellStyle name="Überschrift 2 2" xfId="648"/>
    <cellStyle name="Überschrift 2 3" xfId="649"/>
    <cellStyle name="Überschrift 2 4" xfId="650"/>
    <cellStyle name="Überschrift 2 5" xfId="651"/>
    <cellStyle name="Überschrift 2 6" xfId="652"/>
    <cellStyle name="Überschrift 2 7" xfId="653"/>
    <cellStyle name="Überschrift 2 8" xfId="654"/>
    <cellStyle name="Überschrift 2 9" xfId="655"/>
    <cellStyle name="Überschrift 3 10" xfId="656"/>
    <cellStyle name="Überschrift 3 11" xfId="657"/>
    <cellStyle name="Überschrift 3 2" xfId="658"/>
    <cellStyle name="Überschrift 3 3" xfId="659"/>
    <cellStyle name="Überschrift 3 4" xfId="660"/>
    <cellStyle name="Überschrift 3 5" xfId="661"/>
    <cellStyle name="Überschrift 3 6" xfId="662"/>
    <cellStyle name="Überschrift 3 7" xfId="663"/>
    <cellStyle name="Überschrift 3 8" xfId="664"/>
    <cellStyle name="Überschrift 3 9" xfId="665"/>
    <cellStyle name="Überschrift 4 10" xfId="666"/>
    <cellStyle name="Überschrift 4 11" xfId="667"/>
    <cellStyle name="Überschrift 4 2" xfId="668"/>
    <cellStyle name="Überschrift 4 3" xfId="669"/>
    <cellStyle name="Überschrift 4 4" xfId="670"/>
    <cellStyle name="Überschrift 4 5" xfId="671"/>
    <cellStyle name="Überschrift 4 6" xfId="672"/>
    <cellStyle name="Überschrift 4 7" xfId="673"/>
    <cellStyle name="Überschrift 4 8" xfId="674"/>
    <cellStyle name="Überschrift 4 9" xfId="675"/>
    <cellStyle name="Überschrift 5" xfId="676"/>
    <cellStyle name="Überschrift 6" xfId="677"/>
    <cellStyle name="Überschrift 7" xfId="678"/>
    <cellStyle name="Überschrift 8" xfId="679"/>
    <cellStyle name="Überschrift 9" xfId="680"/>
    <cellStyle name="Überschrift F1" xfId="681"/>
    <cellStyle name="Überschrift F2" xfId="682"/>
    <cellStyle name="Überschrift F3" xfId="683"/>
    <cellStyle name="Überschrift klein" xfId="684"/>
    <cellStyle name="Überschrift klein 2" xfId="685"/>
    <cellStyle name="Überschrift klein 3" xfId="686"/>
    <cellStyle name="Überschrift klein_berechnungen_neu-variante" xfId="687"/>
    <cellStyle name="Übersicht" xfId="688"/>
    <cellStyle name="Undefiniert" xfId="689"/>
    <cellStyle name="Verknüpfte Zelle 10" xfId="690"/>
    <cellStyle name="Verknüpfte Zelle 11" xfId="691"/>
    <cellStyle name="Verknüpfte Zelle 2" xfId="692"/>
    <cellStyle name="Verknüpfte Zelle 3" xfId="693"/>
    <cellStyle name="Verknüpfte Zelle 4" xfId="694"/>
    <cellStyle name="Verknüpfte Zelle 5" xfId="695"/>
    <cellStyle name="Verknüpfte Zelle 6" xfId="696"/>
    <cellStyle name="Verknüpfte Zelle 7" xfId="697"/>
    <cellStyle name="Verknüpfte Zelle 8" xfId="698"/>
    <cellStyle name="Verknüpfte Zelle 9" xfId="699"/>
    <cellStyle name="Währung 2" xfId="700"/>
    <cellStyle name="Warnender Text 10" xfId="701"/>
    <cellStyle name="Warnender Text 11" xfId="702"/>
    <cellStyle name="Warnender Text 2" xfId="703"/>
    <cellStyle name="Warnender Text 3" xfId="704"/>
    <cellStyle name="Warnender Text 4" xfId="705"/>
    <cellStyle name="Warnender Text 5" xfId="706"/>
    <cellStyle name="Warnender Text 6" xfId="707"/>
    <cellStyle name="Warnender Text 7" xfId="708"/>
    <cellStyle name="Warnender Text 8" xfId="709"/>
    <cellStyle name="Warnender Text 9" xfId="710"/>
    <cellStyle name="Zahl3" xfId="711"/>
    <cellStyle name="Zahl4" xfId="712"/>
    <cellStyle name="Zahl5" xfId="713"/>
    <cellStyle name="Zahl6" xfId="714"/>
    <cellStyle name="Zeile 1" xfId="715"/>
    <cellStyle name="Zelle überprüfen 10" xfId="716"/>
    <cellStyle name="Zelle überprüfen 11" xfId="717"/>
    <cellStyle name="Zelle überprüfen 2" xfId="718"/>
    <cellStyle name="Zelle überprüfen 3" xfId="719"/>
    <cellStyle name="Zelle überprüfen 4" xfId="720"/>
    <cellStyle name="Zelle überprüfen 5" xfId="721"/>
    <cellStyle name="Zelle überprüfen 6" xfId="722"/>
    <cellStyle name="Zelle überprüfen 7" xfId="723"/>
    <cellStyle name="Zelle überprüfen 8" xfId="724"/>
    <cellStyle name="Zelle überprüfen 9" xfId="7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1623662426812215"/>
          <c:y val="0.15858236157354091"/>
          <c:w val="0.8661351706036835"/>
          <c:h val="0.70815710160478462"/>
        </c:manualLayout>
      </c:layout>
      <c:barChart>
        <c:barDir val="col"/>
        <c:grouping val="clustered"/>
        <c:ser>
          <c:idx val="0"/>
          <c:order val="0"/>
          <c:tx>
            <c:strRef>
              <c:f>'tax structure 02-14'!$C$2</c:f>
              <c:strCache>
                <c:ptCount val="1"/>
                <c:pt idx="0">
                  <c:v>Labour taxes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Lbls>
            <c:dLbl>
              <c:idx val="4"/>
              <c:layout>
                <c:manualLayout>
                  <c:x val="-3.5756853396900199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-3.5756853396901067E-3"/>
                  <c:y val="-2.2321428571428592E-3"/>
                </c:manualLayout>
              </c:layout>
              <c:showVal val="1"/>
            </c:dLbl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'tax structure 02-14'!$A$3:$B$6</c:f>
              <c:multiLvlStrCache>
                <c:ptCount val="4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</c:lvl>
                <c:lvl>
                  <c:pt idx="0">
                    <c:v>EU 15</c:v>
                  </c:pt>
                  <c:pt idx="2">
                    <c:v>EU 28</c:v>
                  </c:pt>
                </c:lvl>
              </c:multiLvlStrCache>
            </c:multiLvlStrRef>
          </c:cat>
          <c:val>
            <c:numRef>
              <c:f>'tax structure 02-14'!$C$3:$C$6</c:f>
              <c:numCache>
                <c:formatCode>0.0</c:formatCode>
                <c:ptCount val="4"/>
                <c:pt idx="0">
                  <c:v>48.752280599999992</c:v>
                </c:pt>
                <c:pt idx="1">
                  <c:v>49.885496489485512</c:v>
                </c:pt>
                <c:pt idx="2">
                  <c:v>47.537468535714297</c:v>
                </c:pt>
                <c:pt idx="3">
                  <c:v>47.01581919079581</c:v>
                </c:pt>
              </c:numCache>
            </c:numRef>
          </c:val>
        </c:ser>
        <c:ser>
          <c:idx val="4"/>
          <c:order val="1"/>
          <c:tx>
            <c:strRef>
              <c:f>'tax structure 02-14'!$D$2</c:f>
              <c:strCache>
                <c:ptCount val="1"/>
                <c:pt idx="0">
                  <c:v>Value added tax</c:v>
                </c:pt>
              </c:strCache>
            </c:strRef>
          </c:tx>
          <c:spPr>
            <a:pattFill prst="pct90">
              <a:fgClr>
                <a:srgbClr val="FFFFFF"/>
              </a:fgClr>
              <a:bgClr>
                <a:srgbClr val="000000"/>
              </a:bgClr>
            </a:pattFill>
            <a:ln w="3175">
              <a:solidFill>
                <a:srgbClr val="7F7F7F"/>
              </a:solidFill>
            </a:ln>
          </c:spPr>
          <c:dLbls>
            <c:dLbl>
              <c:idx val="0"/>
              <c:layout>
                <c:manualLayout>
                  <c:x val="5.3763440860215509E-3"/>
                  <c:y val="-2.4590163934426229E-2"/>
                </c:manualLayout>
              </c:layout>
              <c:showVal val="1"/>
            </c:dLbl>
            <c:dLbl>
              <c:idx val="2"/>
              <c:layout>
                <c:manualLayout>
                  <c:x val="1.7921146953405061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5.6497175141242938E-3"/>
                </c:manualLayout>
              </c:layout>
              <c:showVal val="1"/>
            </c:dLbl>
            <c:dLbl>
              <c:idx val="4"/>
              <c:layout>
                <c:manualLayout>
                  <c:x val="1.7921146953405061E-3"/>
                  <c:y val="2.8248587570621612E-3"/>
                </c:manualLayout>
              </c:layout>
              <c:showVal val="1"/>
            </c:dLbl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'tax structure 02-14'!$A$3:$B$6</c:f>
              <c:multiLvlStrCache>
                <c:ptCount val="4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</c:lvl>
                <c:lvl>
                  <c:pt idx="0">
                    <c:v>EU 15</c:v>
                  </c:pt>
                  <c:pt idx="2">
                    <c:v>EU 28</c:v>
                  </c:pt>
                </c:lvl>
              </c:multiLvlStrCache>
            </c:multiLvlStrRef>
          </c:cat>
          <c:val>
            <c:numRef>
              <c:f>'tax structure 02-14'!$D$3:$D$6</c:f>
              <c:numCache>
                <c:formatCode>0.0</c:formatCode>
                <c:ptCount val="4"/>
                <c:pt idx="0">
                  <c:v>18.579426221235192</c:v>
                </c:pt>
                <c:pt idx="1">
                  <c:v>18.83625832136476</c:v>
                </c:pt>
                <c:pt idx="2">
                  <c:v>20.832816961537048</c:v>
                </c:pt>
                <c:pt idx="3">
                  <c:v>22.094408475837152</c:v>
                </c:pt>
              </c:numCache>
            </c:numRef>
          </c:val>
        </c:ser>
        <c:ser>
          <c:idx val="5"/>
          <c:order val="2"/>
          <c:tx>
            <c:strRef>
              <c:f>'tax structure 02-14'!$E$2</c:f>
              <c:strCache>
                <c:ptCount val="1"/>
                <c:pt idx="0">
                  <c:v>Capital taxes (excluding property taxes)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prstClr val="black">
                  <a:lumMod val="85000"/>
                  <a:lumOff val="15000"/>
                </a:prstClr>
              </a:solidFill>
            </a:ln>
          </c:spPr>
          <c:dLbls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'tax structure 02-14'!$A$3:$B$6</c:f>
              <c:multiLvlStrCache>
                <c:ptCount val="4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</c:lvl>
                <c:lvl>
                  <c:pt idx="0">
                    <c:v>EU 15</c:v>
                  </c:pt>
                  <c:pt idx="2">
                    <c:v>EU 28</c:v>
                  </c:pt>
                </c:lvl>
              </c:multiLvlStrCache>
            </c:multiLvlStrRef>
          </c:cat>
          <c:val>
            <c:numRef>
              <c:f>'tax structure 02-14'!$E$3:$E$6</c:f>
              <c:numCache>
                <c:formatCode>0.0</c:formatCode>
                <c:ptCount val="4"/>
                <c:pt idx="0">
                  <c:v>16.210749666666665</c:v>
                </c:pt>
                <c:pt idx="1">
                  <c:v>14.975176630892946</c:v>
                </c:pt>
                <c:pt idx="2">
                  <c:v>14.890578214285718</c:v>
                </c:pt>
                <c:pt idx="3">
                  <c:v>14.218315945121219</c:v>
                </c:pt>
              </c:numCache>
            </c:numRef>
          </c:val>
        </c:ser>
        <c:ser>
          <c:idx val="1"/>
          <c:order val="3"/>
          <c:tx>
            <c:strRef>
              <c:f>'tax structure 02-14'!$G$2</c:f>
              <c:strCache>
                <c:ptCount val="1"/>
                <c:pt idx="0">
                  <c:v>Environmental taxes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7F7F7F"/>
              </a:solidFill>
            </a:ln>
          </c:spPr>
          <c:dLbls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'tax structure 02-14'!$A$3:$B$6</c:f>
              <c:multiLvlStrCache>
                <c:ptCount val="4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</c:lvl>
                <c:lvl>
                  <c:pt idx="0">
                    <c:v>EU 15</c:v>
                  </c:pt>
                  <c:pt idx="2">
                    <c:v>EU 28</c:v>
                  </c:pt>
                </c:lvl>
              </c:multiLvlStrCache>
            </c:multiLvlStrRef>
          </c:cat>
          <c:val>
            <c:numRef>
              <c:f>'tax structure 02-14'!$G$3:$G$6</c:f>
              <c:numCache>
                <c:formatCode>0.0</c:formatCode>
                <c:ptCount val="4"/>
                <c:pt idx="0">
                  <c:v>7.2657493333333321</c:v>
                </c:pt>
                <c:pt idx="1">
                  <c:v>6.6930554666666664</c:v>
                </c:pt>
                <c:pt idx="2">
                  <c:v>7.7403814642857158</c:v>
                </c:pt>
                <c:pt idx="3">
                  <c:v>7.4224025714285702</c:v>
                </c:pt>
              </c:numCache>
            </c:numRef>
          </c:val>
        </c:ser>
        <c:ser>
          <c:idx val="2"/>
          <c:order val="4"/>
          <c:tx>
            <c:strRef>
              <c:f>'tax structure 02-14'!$F$2</c:f>
              <c:strCache>
                <c:ptCount val="1"/>
                <c:pt idx="0">
                  <c:v>Other taxes on consumption</c:v>
                </c:pt>
              </c:strCache>
            </c:strRef>
          </c:tx>
          <c:spPr>
            <a:pattFill prst="ltUpDiag">
              <a:fgClr>
                <a:srgbClr val="808080"/>
              </a:fgClr>
              <a:bgClr>
                <a:srgbClr val="FFFFFF"/>
              </a:bgClr>
            </a:pattFill>
            <a:ln w="3175">
              <a:solidFill>
                <a:srgbClr val="7F7F7F"/>
              </a:solidFill>
            </a:ln>
          </c:spPr>
          <c:dLbls>
            <c:dLbl>
              <c:idx val="0"/>
              <c:layout>
                <c:manualLayout>
                  <c:x val="0"/>
                  <c:y val="-1.9619353501864899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1.9047619047619192E-2"/>
                </c:manualLayout>
              </c:layout>
              <c:showVal val="1"/>
            </c:dLbl>
            <c:dLbl>
              <c:idx val="2"/>
              <c:layout>
                <c:manualLayout>
                  <c:x val="7.168458781362054E-3"/>
                  <c:y val="2.8248587570621612E-3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2.4016192891142828E-2"/>
                </c:manualLayout>
              </c:layout>
              <c:showVal val="1"/>
            </c:dLbl>
            <c:dLbl>
              <c:idx val="4"/>
              <c:layout>
                <c:manualLayout>
                  <c:x val="5.3763440860214434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7.168458781362054E-3"/>
                  <c:y val="2.7210884353741477E-3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1.0884353741496601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1.3605442176870748E-2"/>
                </c:manualLayout>
              </c:layout>
              <c:showVal val="1"/>
            </c:dLbl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'tax structure 02-14'!$A$3:$B$6</c:f>
              <c:multiLvlStrCache>
                <c:ptCount val="4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</c:lvl>
                <c:lvl>
                  <c:pt idx="0">
                    <c:v>EU 15</c:v>
                  </c:pt>
                  <c:pt idx="2">
                    <c:v>EU 28</c:v>
                  </c:pt>
                </c:lvl>
              </c:multiLvlStrCache>
            </c:multiLvlStrRef>
          </c:cat>
          <c:val>
            <c:numRef>
              <c:f>'tax structure 02-14'!$F$3:$F$6</c:f>
              <c:numCache>
                <c:formatCode>0.0</c:formatCode>
                <c:ptCount val="4"/>
                <c:pt idx="0">
                  <c:v>4.2246986454314737</c:v>
                </c:pt>
                <c:pt idx="1">
                  <c:v>3.7962066786352446</c:v>
                </c:pt>
                <c:pt idx="2">
                  <c:v>5.189477467034382</c:v>
                </c:pt>
                <c:pt idx="3">
                  <c:v>4.9049843098771397</c:v>
                </c:pt>
              </c:numCache>
            </c:numRef>
          </c:val>
        </c:ser>
        <c:ser>
          <c:idx val="3"/>
          <c:order val="5"/>
          <c:tx>
            <c:strRef>
              <c:f>'tax structure 02-14'!$H$2</c:f>
              <c:strCache>
                <c:ptCount val="1"/>
                <c:pt idx="0">
                  <c:v>Property taxes</c:v>
                </c:pt>
              </c:strCache>
            </c:strRef>
          </c:tx>
          <c:spPr>
            <a:solidFill>
              <a:srgbClr val="C00000"/>
            </a:solidFill>
          </c:spPr>
          <c:dLbls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'tax structure 02-14'!$A$3:$B$6</c:f>
              <c:multiLvlStrCache>
                <c:ptCount val="4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</c:lvl>
                <c:lvl>
                  <c:pt idx="0">
                    <c:v>EU 15</c:v>
                  </c:pt>
                  <c:pt idx="2">
                    <c:v>EU 28</c:v>
                  </c:pt>
                </c:lvl>
              </c:multiLvlStrCache>
            </c:multiLvlStrRef>
          </c:cat>
          <c:val>
            <c:numRef>
              <c:f>'tax structure 02-14'!$H$3:$H$6</c:f>
              <c:numCache>
                <c:formatCode>0.0</c:formatCode>
                <c:ptCount val="4"/>
                <c:pt idx="0">
                  <c:v>4.9458536666666664</c:v>
                </c:pt>
                <c:pt idx="1">
                  <c:v>5.7856634000000007</c:v>
                </c:pt>
                <c:pt idx="2">
                  <c:v>3.7978918214285717</c:v>
                </c:pt>
                <c:pt idx="3">
                  <c:v>4.3289945357142861</c:v>
                </c:pt>
              </c:numCache>
            </c:numRef>
          </c:val>
        </c:ser>
        <c:axId val="259550208"/>
        <c:axId val="259875200"/>
      </c:barChart>
      <c:catAx>
        <c:axId val="259550208"/>
        <c:scaling>
          <c:orientation val="minMax"/>
        </c:scaling>
        <c:axPos val="b"/>
        <c:tickLblPos val="nextTo"/>
        <c:spPr>
          <a:ln>
            <a:solidFill>
              <a:srgbClr val="7F7F7F"/>
            </a:solidFill>
          </a:ln>
        </c:spPr>
        <c:crossAx val="259875200"/>
        <c:crosses val="autoZero"/>
        <c:auto val="1"/>
        <c:lblAlgn val="ctr"/>
        <c:lblOffset val="100"/>
      </c:catAx>
      <c:valAx>
        <c:axId val="2598752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 percentage of total taxation</a:t>
                </a:r>
              </a:p>
            </c:rich>
          </c:tx>
          <c:layout>
            <c:manualLayout>
              <c:xMode val="edge"/>
              <c:yMode val="edge"/>
              <c:x val="2.1226060857225382E-2"/>
              <c:y val="0.32101854203708652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259550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716341840248732"/>
          <c:y val="4.6838874599592885E-2"/>
          <c:w val="0.82537674280076656"/>
          <c:h val="0.13860413740867561"/>
        </c:manualLayout>
      </c:layout>
    </c:legend>
    <c:plotVisOnly val="1"/>
  </c:chart>
  <c:spPr>
    <a:ln>
      <a:noFill/>
    </a:ln>
  </c:spPr>
  <c:txPr>
    <a:bodyPr/>
    <a:lstStyle/>
    <a:p>
      <a:pPr>
        <a:defRPr b="0">
          <a:latin typeface="Century Gothic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1623662426812199"/>
          <c:y val="9.7126175368855747E-2"/>
          <c:w val="0.86613517060368272"/>
          <c:h val="0.70815705985780908"/>
        </c:manualLayout>
      </c:layout>
      <c:barChart>
        <c:barDir val="col"/>
        <c:grouping val="clustered"/>
        <c:ser>
          <c:idx val="0"/>
          <c:order val="0"/>
          <c:tx>
            <c:strRef>
              <c:f>'graph1 tax struct'!$C$24</c:f>
              <c:strCache>
                <c:ptCount val="1"/>
                <c:pt idx="0">
                  <c:v>Labour taxes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Lbls>
            <c:dLbl>
              <c:idx val="4"/>
              <c:layout>
                <c:manualLayout>
                  <c:x val="-3.5756853396900199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-3.5756853396901067E-3"/>
                  <c:y val="-2.2321428571428592E-3"/>
                </c:manualLayout>
              </c:layout>
              <c:showVal val="1"/>
            </c:dLbl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'graph1 tax struct'!$A$25:$B$34</c:f>
              <c:multiLvlStrCache>
                <c:ptCount val="10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  <c:pt idx="4">
                    <c:v>2002</c:v>
                  </c:pt>
                  <c:pt idx="5">
                    <c:v>2014</c:v>
                  </c:pt>
                  <c:pt idx="6">
                    <c:v>2002</c:v>
                  </c:pt>
                  <c:pt idx="7">
                    <c:v>2014</c:v>
                  </c:pt>
                  <c:pt idx="8">
                    <c:v>2002</c:v>
                  </c:pt>
                  <c:pt idx="9">
                    <c:v>2014</c:v>
                  </c:pt>
                </c:lvl>
                <c:lvl>
                  <c:pt idx="0">
                    <c:v>EU 28</c:v>
                  </c:pt>
                  <c:pt idx="2">
                    <c:v>EA 19</c:v>
                  </c:pt>
                  <c:pt idx="4">
                    <c:v>EU 15</c:v>
                  </c:pt>
                  <c:pt idx="6">
                    <c:v>EU13 "new countries"</c:v>
                  </c:pt>
                  <c:pt idx="8">
                    <c:v>AT</c:v>
                  </c:pt>
                </c:lvl>
              </c:multiLvlStrCache>
            </c:multiLvlStrRef>
          </c:cat>
          <c:val>
            <c:numRef>
              <c:f>'graph1 tax struct'!$C$25:$C$34</c:f>
              <c:numCache>
                <c:formatCode>0.0</c:formatCode>
                <c:ptCount val="10"/>
                <c:pt idx="0">
                  <c:v>47.537468535714297</c:v>
                </c:pt>
                <c:pt idx="1">
                  <c:v>47.01581919079581</c:v>
                </c:pt>
                <c:pt idx="2">
                  <c:v>47.845326105263155</c:v>
                </c:pt>
                <c:pt idx="3">
                  <c:v>48.189930860120135</c:v>
                </c:pt>
                <c:pt idx="4">
                  <c:v>48.752280599999992</c:v>
                </c:pt>
                <c:pt idx="5">
                  <c:v>49.885496489485512</c:v>
                </c:pt>
                <c:pt idx="6">
                  <c:v>46.135762307692303</c:v>
                </c:pt>
                <c:pt idx="7">
                  <c:v>43.704653076923073</c:v>
                </c:pt>
                <c:pt idx="8">
                  <c:v>55.738816999999997</c:v>
                </c:pt>
                <c:pt idx="9">
                  <c:v>57.369160999999998</c:v>
                </c:pt>
              </c:numCache>
            </c:numRef>
          </c:val>
        </c:ser>
        <c:ser>
          <c:idx val="4"/>
          <c:order val="1"/>
          <c:tx>
            <c:strRef>
              <c:f>'graph1 tax struct'!$D$24</c:f>
              <c:strCache>
                <c:ptCount val="1"/>
                <c:pt idx="0">
                  <c:v>VAT</c:v>
                </c:pt>
              </c:strCache>
            </c:strRef>
          </c:tx>
          <c:spPr>
            <a:pattFill prst="pct90">
              <a:fgClr>
                <a:srgbClr val="FFFFFF"/>
              </a:fgClr>
              <a:bgClr>
                <a:srgbClr val="000000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Lbls>
            <c:dLbl>
              <c:idx val="0"/>
              <c:layout>
                <c:manualLayout>
                  <c:x val="5.3763440860215457E-3"/>
                  <c:y val="-2.4590163934426229E-2"/>
                </c:manualLayout>
              </c:layout>
              <c:showVal val="1"/>
            </c:dLbl>
            <c:dLbl>
              <c:idx val="2"/>
              <c:layout>
                <c:manualLayout>
                  <c:x val="1.7921146953405061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5.6497175141242938E-3"/>
                </c:manualLayout>
              </c:layout>
              <c:showVal val="1"/>
            </c:dLbl>
            <c:dLbl>
              <c:idx val="4"/>
              <c:layout>
                <c:manualLayout>
                  <c:x val="1.7921146953405061E-3"/>
                  <c:y val="2.8248587570621612E-3"/>
                </c:manualLayout>
              </c:layout>
              <c:showVal val="1"/>
            </c:dLbl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'graph1 tax struct'!$A$25:$B$34</c:f>
              <c:multiLvlStrCache>
                <c:ptCount val="10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  <c:pt idx="4">
                    <c:v>2002</c:v>
                  </c:pt>
                  <c:pt idx="5">
                    <c:v>2014</c:v>
                  </c:pt>
                  <c:pt idx="6">
                    <c:v>2002</c:v>
                  </c:pt>
                  <c:pt idx="7">
                    <c:v>2014</c:v>
                  </c:pt>
                  <c:pt idx="8">
                    <c:v>2002</c:v>
                  </c:pt>
                  <c:pt idx="9">
                    <c:v>2014</c:v>
                  </c:pt>
                </c:lvl>
                <c:lvl>
                  <c:pt idx="0">
                    <c:v>EU 28</c:v>
                  </c:pt>
                  <c:pt idx="2">
                    <c:v>EA 19</c:v>
                  </c:pt>
                  <c:pt idx="4">
                    <c:v>EU 15</c:v>
                  </c:pt>
                  <c:pt idx="6">
                    <c:v>EU13 "new countries"</c:v>
                  </c:pt>
                  <c:pt idx="8">
                    <c:v>AT</c:v>
                  </c:pt>
                </c:lvl>
              </c:multiLvlStrCache>
            </c:multiLvlStrRef>
          </c:cat>
          <c:val>
            <c:numRef>
              <c:f>'graph1 tax struct'!$D$25:$D$34</c:f>
              <c:numCache>
                <c:formatCode>0.0</c:formatCode>
                <c:ptCount val="10"/>
                <c:pt idx="0">
                  <c:v>20.832816961537048</c:v>
                </c:pt>
                <c:pt idx="1">
                  <c:v>22.094408475837152</c:v>
                </c:pt>
                <c:pt idx="2">
                  <c:v>20.124634276561402</c:v>
                </c:pt>
                <c:pt idx="3">
                  <c:v>20.782518563527855</c:v>
                </c:pt>
                <c:pt idx="4">
                  <c:v>18.579426221235192</c:v>
                </c:pt>
                <c:pt idx="5">
                  <c:v>18.83625832136476</c:v>
                </c:pt>
                <c:pt idx="6">
                  <c:v>23.432883200346868</c:v>
                </c:pt>
                <c:pt idx="7">
                  <c:v>25.853812500228383</c:v>
                </c:pt>
                <c:pt idx="8">
                  <c:v>18.593641422470096</c:v>
                </c:pt>
                <c:pt idx="9">
                  <c:v>17.929456928517318</c:v>
                </c:pt>
              </c:numCache>
            </c:numRef>
          </c:val>
        </c:ser>
        <c:ser>
          <c:idx val="1"/>
          <c:order val="2"/>
          <c:tx>
            <c:strRef>
              <c:f>'graph1 tax struct'!$E$24</c:f>
              <c:strCache>
                <c:ptCount val="1"/>
                <c:pt idx="0">
                  <c:v>Capital taxes (exclusive property taxes)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Lbls>
            <c:dLbl>
              <c:idx val="0"/>
              <c:layout>
                <c:manualLayout>
                  <c:x val="3.5842293906810257E-3"/>
                  <c:y val="-2.7210884353741477E-3"/>
                </c:manualLayout>
              </c:layout>
              <c:showVal val="1"/>
            </c:dLbl>
            <c:dLbl>
              <c:idx val="1"/>
              <c:layout>
                <c:manualLayout>
                  <c:x val="3.5842293906810257E-3"/>
                  <c:y val="-2.1768707482993387E-2"/>
                </c:manualLayout>
              </c:layout>
              <c:showVal val="1"/>
            </c:dLbl>
            <c:dLbl>
              <c:idx val="2"/>
              <c:layout>
                <c:manualLayout>
                  <c:x val="5.3763440860215457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5.3763440860215457E-3"/>
                  <c:y val="2.8248587570621612E-3"/>
                </c:manualLayout>
              </c:layout>
              <c:showVal val="1"/>
            </c:dLbl>
            <c:dLbl>
              <c:idx val="4"/>
              <c:layout>
                <c:manualLayout>
                  <c:x val="5.3763440860215457E-3"/>
                  <c:y val="-8.1632653061224497E-3"/>
                </c:manualLayout>
              </c:layout>
              <c:showVal val="1"/>
            </c:dLbl>
            <c:dLbl>
              <c:idx val="5"/>
              <c:layout>
                <c:manualLayout>
                  <c:x val="5.3763440860215457E-3"/>
                  <c:y val="-1.3605442176870748E-2"/>
                </c:manualLayout>
              </c:layout>
              <c:showVal val="1"/>
            </c:dLbl>
            <c:dLbl>
              <c:idx val="6"/>
              <c:layout>
                <c:manualLayout>
                  <c:x val="5.3763440860215457E-3"/>
                  <c:y val="-2.7210884353741478E-2"/>
                </c:manualLayout>
              </c:layout>
              <c:showVal val="1"/>
            </c:dLbl>
            <c:dLbl>
              <c:idx val="7"/>
              <c:layout>
                <c:manualLayout>
                  <c:x val="3.5842293906810257E-3"/>
                  <c:y val="-1.3605442176870748E-2"/>
                </c:manualLayout>
              </c:layout>
              <c:showVal val="1"/>
            </c:dLbl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'graph1 tax struct'!$A$25:$B$34</c:f>
              <c:multiLvlStrCache>
                <c:ptCount val="10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  <c:pt idx="4">
                    <c:v>2002</c:v>
                  </c:pt>
                  <c:pt idx="5">
                    <c:v>2014</c:v>
                  </c:pt>
                  <c:pt idx="6">
                    <c:v>2002</c:v>
                  </c:pt>
                  <c:pt idx="7">
                    <c:v>2014</c:v>
                  </c:pt>
                  <c:pt idx="8">
                    <c:v>2002</c:v>
                  </c:pt>
                  <c:pt idx="9">
                    <c:v>2014</c:v>
                  </c:pt>
                </c:lvl>
                <c:lvl>
                  <c:pt idx="0">
                    <c:v>EU 28</c:v>
                  </c:pt>
                  <c:pt idx="2">
                    <c:v>EA 19</c:v>
                  </c:pt>
                  <c:pt idx="4">
                    <c:v>EU 15</c:v>
                  </c:pt>
                  <c:pt idx="6">
                    <c:v>EU13 "new countries"</c:v>
                  </c:pt>
                  <c:pt idx="8">
                    <c:v>AT</c:v>
                  </c:pt>
                </c:lvl>
              </c:multiLvlStrCache>
            </c:multiLvlStrRef>
          </c:cat>
          <c:val>
            <c:numRef>
              <c:f>'graph1 tax struct'!$E$25:$E$34</c:f>
              <c:numCache>
                <c:formatCode>0.0</c:formatCode>
                <c:ptCount val="10"/>
                <c:pt idx="0">
                  <c:v>14.890578214285718</c:v>
                </c:pt>
                <c:pt idx="1">
                  <c:v>14.218315945121219</c:v>
                </c:pt>
                <c:pt idx="2">
                  <c:v>15.753979684210529</c:v>
                </c:pt>
                <c:pt idx="3">
                  <c:v>14.821251761231274</c:v>
                </c:pt>
                <c:pt idx="4">
                  <c:v>16.210749666666665</c:v>
                </c:pt>
                <c:pt idx="5">
                  <c:v>14.975176630892946</c:v>
                </c:pt>
                <c:pt idx="6">
                  <c:v>13.367303461538459</c:v>
                </c:pt>
                <c:pt idx="7">
                  <c:v>13.34501515384615</c:v>
                </c:pt>
                <c:pt idx="8">
                  <c:v>14.755443</c:v>
                </c:pt>
                <c:pt idx="9">
                  <c:v>14.344315000000002</c:v>
                </c:pt>
              </c:numCache>
            </c:numRef>
          </c:val>
        </c:ser>
        <c:ser>
          <c:idx val="3"/>
          <c:order val="3"/>
          <c:tx>
            <c:strRef>
              <c:f>'graph1 tax struct'!$F$24</c:f>
              <c:strCache>
                <c:ptCount val="1"/>
                <c:pt idx="0">
                  <c:v>Other taxes on consumption</c:v>
                </c:pt>
              </c:strCache>
            </c:strRef>
          </c:tx>
          <c:spPr>
            <a:pattFill prst="ltUpDiag">
              <a:fgClr>
                <a:srgbClr val="808080"/>
              </a:fgClr>
              <a:bgClr>
                <a:srgbClr val="FFFFFF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Lbls>
            <c:dLbl>
              <c:idx val="1"/>
              <c:layout>
                <c:manualLayout>
                  <c:x val="1.7921146953405061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7921146953405061E-3"/>
                  <c:y val="-2.4590163934426229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1.1299435028248589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1.1299435028248589E-2"/>
                </c:manualLayout>
              </c:layout>
              <c:showVal val="1"/>
            </c:dLbl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'graph1 tax struct'!$A$25:$B$34</c:f>
              <c:multiLvlStrCache>
                <c:ptCount val="10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  <c:pt idx="4">
                    <c:v>2002</c:v>
                  </c:pt>
                  <c:pt idx="5">
                    <c:v>2014</c:v>
                  </c:pt>
                  <c:pt idx="6">
                    <c:v>2002</c:v>
                  </c:pt>
                  <c:pt idx="7">
                    <c:v>2014</c:v>
                  </c:pt>
                  <c:pt idx="8">
                    <c:v>2002</c:v>
                  </c:pt>
                  <c:pt idx="9">
                    <c:v>2014</c:v>
                  </c:pt>
                </c:lvl>
                <c:lvl>
                  <c:pt idx="0">
                    <c:v>EU 28</c:v>
                  </c:pt>
                  <c:pt idx="2">
                    <c:v>EA 19</c:v>
                  </c:pt>
                  <c:pt idx="4">
                    <c:v>EU 15</c:v>
                  </c:pt>
                  <c:pt idx="6">
                    <c:v>EU13 "new countries"</c:v>
                  </c:pt>
                  <c:pt idx="8">
                    <c:v>AT</c:v>
                  </c:pt>
                </c:lvl>
              </c:multiLvlStrCache>
            </c:multiLvlStrRef>
          </c:cat>
          <c:val>
            <c:numRef>
              <c:f>'graph1 tax struct'!$F$25:$F$34</c:f>
              <c:numCache>
                <c:formatCode>0.0</c:formatCode>
                <c:ptCount val="10"/>
                <c:pt idx="0">
                  <c:v>5.1894774670343828</c:v>
                </c:pt>
                <c:pt idx="1">
                  <c:v>4.9049843098771397</c:v>
                </c:pt>
                <c:pt idx="2">
                  <c:v>4.8774769865964984</c:v>
                </c:pt>
                <c:pt idx="3">
                  <c:v>4.5512223312090008</c:v>
                </c:pt>
                <c:pt idx="4">
                  <c:v>4.2246986454314737</c:v>
                </c:pt>
                <c:pt idx="5">
                  <c:v>3.7962066786352437</c:v>
                </c:pt>
                <c:pt idx="6">
                  <c:v>6.3026837996531349</c:v>
                </c:pt>
                <c:pt idx="7">
                  <c:v>6.1843431151562278</c:v>
                </c:pt>
                <c:pt idx="8">
                  <c:v>3.4475945775299053</c:v>
                </c:pt>
                <c:pt idx="9">
                  <c:v>3.0783320714826843</c:v>
                </c:pt>
              </c:numCache>
            </c:numRef>
          </c:val>
        </c:ser>
        <c:ser>
          <c:idx val="5"/>
          <c:order val="4"/>
          <c:tx>
            <c:strRef>
              <c:f>'graph1 tax struct'!$G$24</c:f>
              <c:strCache>
                <c:ptCount val="1"/>
                <c:pt idx="0">
                  <c:v>Environmental Taxes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prstClr val="black">
                  <a:lumMod val="85000"/>
                  <a:lumOff val="15000"/>
                </a:prstClr>
              </a:solidFill>
            </a:ln>
          </c:spPr>
          <c:dLbls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'graph1 tax struct'!$A$25:$B$34</c:f>
              <c:multiLvlStrCache>
                <c:ptCount val="10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  <c:pt idx="4">
                    <c:v>2002</c:v>
                  </c:pt>
                  <c:pt idx="5">
                    <c:v>2014</c:v>
                  </c:pt>
                  <c:pt idx="6">
                    <c:v>2002</c:v>
                  </c:pt>
                  <c:pt idx="7">
                    <c:v>2014</c:v>
                  </c:pt>
                  <c:pt idx="8">
                    <c:v>2002</c:v>
                  </c:pt>
                  <c:pt idx="9">
                    <c:v>2014</c:v>
                  </c:pt>
                </c:lvl>
                <c:lvl>
                  <c:pt idx="0">
                    <c:v>EU 28</c:v>
                  </c:pt>
                  <c:pt idx="2">
                    <c:v>EA 19</c:v>
                  </c:pt>
                  <c:pt idx="4">
                    <c:v>EU 15</c:v>
                  </c:pt>
                  <c:pt idx="6">
                    <c:v>EU13 "new countries"</c:v>
                  </c:pt>
                  <c:pt idx="8">
                    <c:v>AT</c:v>
                  </c:pt>
                </c:lvl>
              </c:multiLvlStrCache>
            </c:multiLvlStrRef>
          </c:cat>
          <c:val>
            <c:numRef>
              <c:f>'graph1 tax struct'!$G$25:$G$34</c:f>
              <c:numCache>
                <c:formatCode>0.0</c:formatCode>
                <c:ptCount val="10"/>
                <c:pt idx="0">
                  <c:v>7.7403814642857158</c:v>
                </c:pt>
                <c:pt idx="1">
                  <c:v>7.4224025714285702</c:v>
                </c:pt>
                <c:pt idx="2">
                  <c:v>7.5825795789473673</c:v>
                </c:pt>
                <c:pt idx="3">
                  <c:v>7.2133690526315775</c:v>
                </c:pt>
                <c:pt idx="4">
                  <c:v>7.2657493333333321</c:v>
                </c:pt>
                <c:pt idx="5">
                  <c:v>6.6930554666666664</c:v>
                </c:pt>
                <c:pt idx="6">
                  <c:v>8.2880339230769255</c:v>
                </c:pt>
                <c:pt idx="7">
                  <c:v>8.2639569230769219</c:v>
                </c:pt>
                <c:pt idx="8">
                  <c:v>6.2531379999999999</c:v>
                </c:pt>
                <c:pt idx="9">
                  <c:v>5.7039710000000001</c:v>
                </c:pt>
              </c:numCache>
            </c:numRef>
          </c:val>
        </c:ser>
        <c:ser>
          <c:idx val="2"/>
          <c:order val="5"/>
          <c:tx>
            <c:strRef>
              <c:f>'graph1 tax struct'!$H$24</c:f>
              <c:strCache>
                <c:ptCount val="1"/>
                <c:pt idx="0">
                  <c:v>Property Taxes</c:v>
                </c:pt>
              </c:strCache>
            </c:strRef>
          </c:tx>
          <c:spPr>
            <a:solidFill>
              <a:srgbClr val="262626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Lbls>
            <c:dLbl>
              <c:idx val="0"/>
              <c:layout>
                <c:manualLayout>
                  <c:x val="0"/>
                  <c:y val="-1.9619353501864899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1.9047619047619171E-2"/>
                </c:manualLayout>
              </c:layout>
              <c:showVal val="1"/>
            </c:dLbl>
            <c:dLbl>
              <c:idx val="2"/>
              <c:layout>
                <c:manualLayout>
                  <c:x val="7.1684587813620471E-3"/>
                  <c:y val="2.8248587570621612E-3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2.4016192891142828E-2"/>
                </c:manualLayout>
              </c:layout>
              <c:showVal val="1"/>
            </c:dLbl>
            <c:dLbl>
              <c:idx val="4"/>
              <c:layout>
                <c:manualLayout>
                  <c:x val="5.3763440860214434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7.1684587813620471E-3"/>
                  <c:y val="2.7210884353741477E-3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1.0884353741496601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1.3605442176870748E-2"/>
                </c:manualLayout>
              </c:layout>
              <c:showVal val="1"/>
            </c:dLbl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'graph1 tax struct'!$A$25:$B$34</c:f>
              <c:multiLvlStrCache>
                <c:ptCount val="10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  <c:pt idx="4">
                    <c:v>2002</c:v>
                  </c:pt>
                  <c:pt idx="5">
                    <c:v>2014</c:v>
                  </c:pt>
                  <c:pt idx="6">
                    <c:v>2002</c:v>
                  </c:pt>
                  <c:pt idx="7">
                    <c:v>2014</c:v>
                  </c:pt>
                  <c:pt idx="8">
                    <c:v>2002</c:v>
                  </c:pt>
                  <c:pt idx="9">
                    <c:v>2014</c:v>
                  </c:pt>
                </c:lvl>
                <c:lvl>
                  <c:pt idx="0">
                    <c:v>EU 28</c:v>
                  </c:pt>
                  <c:pt idx="2">
                    <c:v>EA 19</c:v>
                  </c:pt>
                  <c:pt idx="4">
                    <c:v>EU 15</c:v>
                  </c:pt>
                  <c:pt idx="6">
                    <c:v>EU13 "new countries"</c:v>
                  </c:pt>
                  <c:pt idx="8">
                    <c:v>AT</c:v>
                  </c:pt>
                </c:lvl>
              </c:multiLvlStrCache>
            </c:multiLvlStrRef>
          </c:cat>
          <c:val>
            <c:numRef>
              <c:f>'graph1 tax struct'!$H$25:$H$34</c:f>
              <c:numCache>
                <c:formatCode>0.0</c:formatCode>
                <c:ptCount val="10"/>
                <c:pt idx="0">
                  <c:v>3.7978918214285717</c:v>
                </c:pt>
                <c:pt idx="1">
                  <c:v>4.3289945357142861</c:v>
                </c:pt>
                <c:pt idx="2">
                  <c:v>3.7992281578947367</c:v>
                </c:pt>
                <c:pt idx="3">
                  <c:v>4.4194881578947358</c:v>
                </c:pt>
                <c:pt idx="4">
                  <c:v>4.9458536666666664</c:v>
                </c:pt>
                <c:pt idx="5">
                  <c:v>5.7856634000000007</c:v>
                </c:pt>
                <c:pt idx="6">
                  <c:v>2.4733204615384614</c:v>
                </c:pt>
                <c:pt idx="7">
                  <c:v>2.6482227692307698</c:v>
                </c:pt>
                <c:pt idx="8">
                  <c:v>1.211363</c:v>
                </c:pt>
                <c:pt idx="9">
                  <c:v>1.57477</c:v>
                </c:pt>
              </c:numCache>
            </c:numRef>
          </c:val>
        </c:ser>
        <c:axId val="261993600"/>
        <c:axId val="262295552"/>
      </c:barChart>
      <c:catAx>
        <c:axId val="261993600"/>
        <c:scaling>
          <c:orientation val="minMax"/>
        </c:scaling>
        <c:axPos val="b"/>
        <c:tickLblPos val="nextTo"/>
        <c:crossAx val="262295552"/>
        <c:crosses val="autoZero"/>
        <c:auto val="1"/>
        <c:lblAlgn val="ctr"/>
        <c:lblOffset val="100"/>
      </c:catAx>
      <c:valAx>
        <c:axId val="2622955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 percentage of total taxation</a:t>
                </a:r>
              </a:p>
            </c:rich>
          </c:tx>
          <c:layout>
            <c:manualLayout>
              <c:xMode val="edge"/>
              <c:yMode val="edge"/>
              <c:x val="2.1226060857225382E-2"/>
              <c:y val="0.3210185420370861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261993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98842886574674"/>
          <c:y val="4.6838814265863817E-2"/>
          <c:w val="0.76107414232795367"/>
          <c:h val="0.13860413740867561"/>
        </c:manualLayout>
      </c:layout>
    </c:legend>
    <c:plotVisOnly val="1"/>
  </c:chart>
  <c:spPr>
    <a:ln>
      <a:noFill/>
    </a:ln>
  </c:spPr>
  <c:txPr>
    <a:bodyPr/>
    <a:lstStyle/>
    <a:p>
      <a:pPr>
        <a:defRPr b="0">
          <a:latin typeface="Century Gothic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1623662426812205"/>
          <c:y val="9.7126175368855747E-2"/>
          <c:w val="0.86613517060368295"/>
          <c:h val="0.70815705985780908"/>
        </c:manualLayout>
      </c:layout>
      <c:barChart>
        <c:barDir val="col"/>
        <c:grouping val="clustered"/>
        <c:ser>
          <c:idx val="0"/>
          <c:order val="0"/>
          <c:tx>
            <c:strRef>
              <c:f>'graph1 tax struct'!$C$24</c:f>
              <c:strCache>
                <c:ptCount val="1"/>
                <c:pt idx="0">
                  <c:v>Labour taxes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Lbls>
            <c:dLbl>
              <c:idx val="4"/>
              <c:layout>
                <c:manualLayout>
                  <c:x val="-3.5756853396900199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-3.5756853396901067E-3"/>
                  <c:y val="-2.2321428571428592E-3"/>
                </c:manualLayout>
              </c:layout>
              <c:showVal val="1"/>
            </c:dLbl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('graph1 tax struct'!$A$25:$B$26,'graph1 tax struct'!$A$29:$B$30)</c:f>
              <c:multiLvlStrCache>
                <c:ptCount val="4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</c:lvl>
                <c:lvl>
                  <c:pt idx="0">
                    <c:v>EU 28</c:v>
                  </c:pt>
                  <c:pt idx="2">
                    <c:v>EU 15</c:v>
                  </c:pt>
                </c:lvl>
              </c:multiLvlStrCache>
            </c:multiLvlStrRef>
          </c:cat>
          <c:val>
            <c:numRef>
              <c:f>('graph1 tax struct'!$C$25:$C$26,'graph1 tax struct'!$C$29:$C$30)</c:f>
              <c:numCache>
                <c:formatCode>0.0</c:formatCode>
                <c:ptCount val="4"/>
                <c:pt idx="0">
                  <c:v>47.537468535714297</c:v>
                </c:pt>
                <c:pt idx="1">
                  <c:v>47.01581919079581</c:v>
                </c:pt>
                <c:pt idx="2">
                  <c:v>48.752280599999992</c:v>
                </c:pt>
                <c:pt idx="3">
                  <c:v>49.885496489485512</c:v>
                </c:pt>
              </c:numCache>
            </c:numRef>
          </c:val>
        </c:ser>
        <c:ser>
          <c:idx val="4"/>
          <c:order val="1"/>
          <c:tx>
            <c:strRef>
              <c:f>'graph1 tax struct'!$D$24</c:f>
              <c:strCache>
                <c:ptCount val="1"/>
                <c:pt idx="0">
                  <c:v>VAT</c:v>
                </c:pt>
              </c:strCache>
            </c:strRef>
          </c:tx>
          <c:spPr>
            <a:pattFill prst="pct90">
              <a:fgClr>
                <a:srgbClr val="FFFFFF"/>
              </a:fgClr>
              <a:bgClr>
                <a:srgbClr val="000000"/>
              </a:bgClr>
            </a:pattFill>
            <a:ln w="3175">
              <a:solidFill>
                <a:srgbClr val="7F7F7F"/>
              </a:solidFill>
            </a:ln>
          </c:spPr>
          <c:dLbls>
            <c:dLbl>
              <c:idx val="0"/>
              <c:layout>
                <c:manualLayout>
                  <c:x val="5.3763440860215483E-3"/>
                  <c:y val="-2.4590163934426229E-2"/>
                </c:manualLayout>
              </c:layout>
              <c:showVal val="1"/>
            </c:dLbl>
            <c:dLbl>
              <c:idx val="2"/>
              <c:layout>
                <c:manualLayout>
                  <c:x val="1.7921146953405061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5.6497175141242938E-3"/>
                </c:manualLayout>
              </c:layout>
              <c:showVal val="1"/>
            </c:dLbl>
            <c:dLbl>
              <c:idx val="4"/>
              <c:layout>
                <c:manualLayout>
                  <c:x val="1.7921146953405061E-3"/>
                  <c:y val="2.8248587570621612E-3"/>
                </c:manualLayout>
              </c:layout>
              <c:showVal val="1"/>
            </c:dLbl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('graph1 tax struct'!$A$25:$B$26,'graph1 tax struct'!$A$29:$B$30)</c:f>
              <c:multiLvlStrCache>
                <c:ptCount val="4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</c:lvl>
                <c:lvl>
                  <c:pt idx="0">
                    <c:v>EU 28</c:v>
                  </c:pt>
                  <c:pt idx="2">
                    <c:v>EU 15</c:v>
                  </c:pt>
                </c:lvl>
              </c:multiLvlStrCache>
            </c:multiLvlStrRef>
          </c:cat>
          <c:val>
            <c:numRef>
              <c:f>('graph1 tax struct'!$D$25:$D$26,'graph1 tax struct'!$D$29:$D$30)</c:f>
              <c:numCache>
                <c:formatCode>0.0</c:formatCode>
                <c:ptCount val="4"/>
                <c:pt idx="0">
                  <c:v>20.832816961537048</c:v>
                </c:pt>
                <c:pt idx="1">
                  <c:v>22.094408475837152</c:v>
                </c:pt>
                <c:pt idx="2">
                  <c:v>18.579426221235192</c:v>
                </c:pt>
                <c:pt idx="3">
                  <c:v>18.83625832136476</c:v>
                </c:pt>
              </c:numCache>
            </c:numRef>
          </c:val>
        </c:ser>
        <c:ser>
          <c:idx val="5"/>
          <c:order val="2"/>
          <c:tx>
            <c:strRef>
              <c:f>'graph1 tax struct'!$E$24</c:f>
              <c:strCache>
                <c:ptCount val="1"/>
                <c:pt idx="0">
                  <c:v>Capital taxes (exclusive property taxes)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prstClr val="black">
                  <a:lumMod val="85000"/>
                  <a:lumOff val="15000"/>
                </a:prstClr>
              </a:solidFill>
            </a:ln>
          </c:spPr>
          <c:dLbls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('graph1 tax struct'!$A$25:$B$26,'graph1 tax struct'!$A$29:$B$30)</c:f>
              <c:multiLvlStrCache>
                <c:ptCount val="4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</c:lvl>
                <c:lvl>
                  <c:pt idx="0">
                    <c:v>EU 28</c:v>
                  </c:pt>
                  <c:pt idx="2">
                    <c:v>EU 15</c:v>
                  </c:pt>
                </c:lvl>
              </c:multiLvlStrCache>
            </c:multiLvlStrRef>
          </c:cat>
          <c:val>
            <c:numRef>
              <c:f>('graph1 tax struct'!$E$25:$E$26,'graph1 tax struct'!$E$29:$E$30)</c:f>
              <c:numCache>
                <c:formatCode>0.0</c:formatCode>
                <c:ptCount val="4"/>
                <c:pt idx="0">
                  <c:v>14.890578214285718</c:v>
                </c:pt>
                <c:pt idx="1">
                  <c:v>14.218315945121219</c:v>
                </c:pt>
                <c:pt idx="2">
                  <c:v>16.210749666666665</c:v>
                </c:pt>
                <c:pt idx="3">
                  <c:v>14.975176630892946</c:v>
                </c:pt>
              </c:numCache>
            </c:numRef>
          </c:val>
        </c:ser>
        <c:ser>
          <c:idx val="2"/>
          <c:order val="3"/>
          <c:tx>
            <c:strRef>
              <c:f>'graph1 tax struct'!$F$24</c:f>
              <c:strCache>
                <c:ptCount val="1"/>
                <c:pt idx="0">
                  <c:v>Other taxes on consumption</c:v>
                </c:pt>
              </c:strCache>
            </c:strRef>
          </c:tx>
          <c:spPr>
            <a:pattFill prst="ltUpDiag">
              <a:fgClr>
                <a:srgbClr val="808080"/>
              </a:fgClr>
              <a:bgClr>
                <a:srgbClr val="FFFFFF"/>
              </a:bgClr>
            </a:pattFill>
            <a:ln w="3175">
              <a:solidFill>
                <a:srgbClr val="7F7F7F"/>
              </a:solidFill>
            </a:ln>
          </c:spPr>
          <c:dLbls>
            <c:dLbl>
              <c:idx val="0"/>
              <c:layout>
                <c:manualLayout>
                  <c:x val="0"/>
                  <c:y val="-1.9619353501864899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1.9047619047619181E-2"/>
                </c:manualLayout>
              </c:layout>
              <c:showVal val="1"/>
            </c:dLbl>
            <c:dLbl>
              <c:idx val="2"/>
              <c:layout>
                <c:manualLayout>
                  <c:x val="7.1684587813620505E-3"/>
                  <c:y val="2.8248587570621612E-3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2.4016192891142828E-2"/>
                </c:manualLayout>
              </c:layout>
              <c:showVal val="1"/>
            </c:dLbl>
            <c:dLbl>
              <c:idx val="4"/>
              <c:layout>
                <c:manualLayout>
                  <c:x val="5.3763440860214434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7.1684587813620505E-3"/>
                  <c:y val="2.7210884353741477E-3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1.0884353741496601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1.3605442176870748E-2"/>
                </c:manualLayout>
              </c:layout>
              <c:showVal val="1"/>
            </c:dLbl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('graph1 tax struct'!$A$25:$B$26,'graph1 tax struct'!$A$29:$B$30)</c:f>
              <c:multiLvlStrCache>
                <c:ptCount val="4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</c:lvl>
                <c:lvl>
                  <c:pt idx="0">
                    <c:v>EU 28</c:v>
                  </c:pt>
                  <c:pt idx="2">
                    <c:v>EU 15</c:v>
                  </c:pt>
                </c:lvl>
              </c:multiLvlStrCache>
            </c:multiLvlStrRef>
          </c:cat>
          <c:val>
            <c:numRef>
              <c:f>('graph1 tax struct'!$F$25:$F$26,'graph1 tax struct'!$F$29:$F$30)</c:f>
              <c:numCache>
                <c:formatCode>0.0</c:formatCode>
                <c:ptCount val="4"/>
                <c:pt idx="0">
                  <c:v>5.1894774670343828</c:v>
                </c:pt>
                <c:pt idx="1">
                  <c:v>4.9049843098771397</c:v>
                </c:pt>
                <c:pt idx="2">
                  <c:v>4.2246986454314737</c:v>
                </c:pt>
                <c:pt idx="3">
                  <c:v>3.7962066786352437</c:v>
                </c:pt>
              </c:numCache>
            </c:numRef>
          </c:val>
        </c:ser>
        <c:ser>
          <c:idx val="1"/>
          <c:order val="4"/>
          <c:tx>
            <c:strRef>
              <c:f>'graph1 tax struct'!$G$24</c:f>
              <c:strCache>
                <c:ptCount val="1"/>
                <c:pt idx="0">
                  <c:v>Environmental Taxes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7F7F7F"/>
              </a:solidFill>
            </a:ln>
          </c:spPr>
          <c:dLbls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('graph1 tax struct'!$A$25:$B$26,'graph1 tax struct'!$A$29:$B$30)</c:f>
              <c:multiLvlStrCache>
                <c:ptCount val="4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</c:lvl>
                <c:lvl>
                  <c:pt idx="0">
                    <c:v>EU 28</c:v>
                  </c:pt>
                  <c:pt idx="2">
                    <c:v>EU 15</c:v>
                  </c:pt>
                </c:lvl>
              </c:multiLvlStrCache>
            </c:multiLvlStrRef>
          </c:cat>
          <c:val>
            <c:numRef>
              <c:f>('graph1 tax struct'!$G$25:$G$26,'graph1 tax struct'!$G$29:$G$30)</c:f>
              <c:numCache>
                <c:formatCode>0.0</c:formatCode>
                <c:ptCount val="4"/>
                <c:pt idx="0">
                  <c:v>7.7403814642857158</c:v>
                </c:pt>
                <c:pt idx="1">
                  <c:v>7.4224025714285702</c:v>
                </c:pt>
                <c:pt idx="2">
                  <c:v>7.2657493333333321</c:v>
                </c:pt>
                <c:pt idx="3">
                  <c:v>6.6930554666666664</c:v>
                </c:pt>
              </c:numCache>
            </c:numRef>
          </c:val>
        </c:ser>
        <c:ser>
          <c:idx val="3"/>
          <c:order val="5"/>
          <c:tx>
            <c:strRef>
              <c:f>'graph1 tax struct'!$H$24</c:f>
              <c:strCache>
                <c:ptCount val="1"/>
                <c:pt idx="0">
                  <c:v>Property Taxes</c:v>
                </c:pt>
              </c:strCache>
            </c:strRef>
          </c:tx>
          <c:spPr>
            <a:solidFill>
              <a:srgbClr val="C00000"/>
            </a:solidFill>
          </c:spPr>
          <c:dLbls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Val val="1"/>
          </c:dLbls>
          <c:cat>
            <c:multiLvlStrRef>
              <c:f>('graph1 tax struct'!$A$25:$B$26,'graph1 tax struct'!$A$29:$B$30)</c:f>
              <c:multiLvlStrCache>
                <c:ptCount val="4"/>
                <c:lvl>
                  <c:pt idx="0">
                    <c:v>2002</c:v>
                  </c:pt>
                  <c:pt idx="1">
                    <c:v>2014</c:v>
                  </c:pt>
                  <c:pt idx="2">
                    <c:v>2002</c:v>
                  </c:pt>
                  <c:pt idx="3">
                    <c:v>2014</c:v>
                  </c:pt>
                </c:lvl>
                <c:lvl>
                  <c:pt idx="0">
                    <c:v>EU 28</c:v>
                  </c:pt>
                  <c:pt idx="2">
                    <c:v>EU 15</c:v>
                  </c:pt>
                </c:lvl>
              </c:multiLvlStrCache>
            </c:multiLvlStrRef>
          </c:cat>
          <c:val>
            <c:numRef>
              <c:f>('graph1 tax struct'!$H$25:$H$26,'graph1 tax struct'!$H$29:$H$30)</c:f>
              <c:numCache>
                <c:formatCode>0.0</c:formatCode>
                <c:ptCount val="4"/>
                <c:pt idx="0">
                  <c:v>3.7978918214285717</c:v>
                </c:pt>
                <c:pt idx="1">
                  <c:v>4.3289945357142861</c:v>
                </c:pt>
                <c:pt idx="2">
                  <c:v>4.9458536666666664</c:v>
                </c:pt>
                <c:pt idx="3">
                  <c:v>5.7856634000000007</c:v>
                </c:pt>
              </c:numCache>
            </c:numRef>
          </c:val>
        </c:ser>
        <c:axId val="42584320"/>
        <c:axId val="44957696"/>
      </c:barChart>
      <c:catAx>
        <c:axId val="42584320"/>
        <c:scaling>
          <c:orientation val="minMax"/>
        </c:scaling>
        <c:axPos val="b"/>
        <c:tickLblPos val="nextTo"/>
        <c:spPr>
          <a:ln>
            <a:solidFill>
              <a:srgbClr val="7F7F7F"/>
            </a:solidFill>
          </a:ln>
        </c:spPr>
        <c:crossAx val="44957696"/>
        <c:crosses val="autoZero"/>
        <c:auto val="1"/>
        <c:lblAlgn val="ctr"/>
        <c:lblOffset val="100"/>
      </c:catAx>
      <c:valAx>
        <c:axId val="449576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 percentage of total taxation</a:t>
                </a:r>
              </a:p>
            </c:rich>
          </c:tx>
          <c:layout>
            <c:manualLayout>
              <c:xMode val="edge"/>
              <c:yMode val="edge"/>
              <c:x val="2.1226060857225382E-2"/>
              <c:y val="0.32101854203708635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42584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068587703132853"/>
          <c:y val="4.6838814265863817E-2"/>
          <c:w val="0.82537674280076656"/>
          <c:h val="0.13860413740867561"/>
        </c:manualLayout>
      </c:layout>
    </c:legend>
    <c:plotVisOnly val="1"/>
  </c:chart>
  <c:spPr>
    <a:ln>
      <a:noFill/>
    </a:ln>
  </c:spPr>
  <c:txPr>
    <a:bodyPr/>
    <a:lstStyle/>
    <a:p>
      <a:pPr>
        <a:defRPr b="0">
          <a:latin typeface="Century Gothic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56029</xdr:colOff>
      <xdr:row>1</xdr:row>
      <xdr:rowOff>22412</xdr:rowOff>
    </xdr:from>
    <xdr:to>
      <xdr:col>18</xdr:col>
      <xdr:colOff>675154</xdr:colOff>
      <xdr:row>24</xdr:row>
      <xdr:rowOff>124946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977900</xdr:colOff>
      <xdr:row>1</xdr:row>
      <xdr:rowOff>88901</xdr:rowOff>
    </xdr:from>
    <xdr:to>
      <xdr:col>24</xdr:col>
      <xdr:colOff>596900</xdr:colOff>
      <xdr:row>2</xdr:row>
      <xdr:rowOff>101601</xdr:rowOff>
    </xdr:to>
    <xdr:sp macro="" textlink="">
      <xdr:nvSpPr>
        <xdr:cNvPr id="2" name="Pfeil nach links 1"/>
        <xdr:cNvSpPr/>
      </xdr:nvSpPr>
      <xdr:spPr>
        <a:xfrm>
          <a:off x="10941050" y="279401"/>
          <a:ext cx="5657850" cy="203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A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4</xdr:row>
      <xdr:rowOff>47624</xdr:rowOff>
    </xdr:from>
    <xdr:to>
      <xdr:col>20</xdr:col>
      <xdr:colOff>9525</xdr:colOff>
      <xdr:row>23</xdr:row>
      <xdr:rowOff>552449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19</xdr:col>
      <xdr:colOff>619125</xdr:colOff>
      <xdr:row>50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Q33"/>
  <sheetViews>
    <sheetView zoomScale="85" zoomScaleNormal="85" workbookViewId="0">
      <selection activeCell="E13" sqref="E13"/>
    </sheetView>
  </sheetViews>
  <sheetFormatPr baseColWidth="10" defaultRowHeight="13.5"/>
  <cols>
    <col min="1" max="16384" width="11.42578125" style="1"/>
  </cols>
  <sheetData>
    <row r="2" spans="1:17" ht="67.5">
      <c r="C2" s="2" t="s">
        <v>0</v>
      </c>
      <c r="D2" s="2" t="s">
        <v>93</v>
      </c>
      <c r="E2" s="2" t="s">
        <v>92</v>
      </c>
      <c r="F2" s="2" t="s">
        <v>3</v>
      </c>
      <c r="G2" s="2" t="s">
        <v>90</v>
      </c>
      <c r="H2" s="2" t="s">
        <v>91</v>
      </c>
      <c r="I2" s="3" t="s">
        <v>6</v>
      </c>
      <c r="O2" s="3"/>
      <c r="P2" s="3"/>
    </row>
    <row r="3" spans="1:17" ht="16.5">
      <c r="A3" s="4" t="s">
        <v>7</v>
      </c>
      <c r="B3" s="1">
        <v>2002</v>
      </c>
      <c r="C3" s="5">
        <v>48.752280599999992</v>
      </c>
      <c r="D3" s="5">
        <v>18.579426221235192</v>
      </c>
      <c r="E3" s="5">
        <v>16.210749666666665</v>
      </c>
      <c r="F3" s="5">
        <v>4.2246986454314737</v>
      </c>
      <c r="G3" s="5">
        <v>7.2657493333333321</v>
      </c>
      <c r="H3" s="5">
        <v>4.9458536666666664</v>
      </c>
      <c r="I3" s="6">
        <f>SUM(C3:H3)</f>
        <v>99.978758133333329</v>
      </c>
      <c r="K3" s="5"/>
      <c r="O3" s="3"/>
      <c r="P3" s="3"/>
      <c r="Q3" s="5"/>
    </row>
    <row r="4" spans="1:17">
      <c r="B4" s="1">
        <v>2014</v>
      </c>
      <c r="C4" s="7">
        <v>49.885496489485512</v>
      </c>
      <c r="D4" s="5">
        <v>18.83625832136476</v>
      </c>
      <c r="E4" s="5">
        <v>14.975176630892946</v>
      </c>
      <c r="F4" s="8">
        <v>3.7962066786352446</v>
      </c>
      <c r="G4" s="9">
        <v>6.6930554666666664</v>
      </c>
      <c r="H4" s="7">
        <v>5.7856634000000007</v>
      </c>
      <c r="I4" s="6">
        <f t="shared" ref="I4:I6" si="0">SUM(C4:H4)</f>
        <v>99.971856987045129</v>
      </c>
      <c r="K4" s="5"/>
      <c r="O4" s="3"/>
      <c r="P4" s="3"/>
      <c r="Q4" s="5"/>
    </row>
    <row r="5" spans="1:17" ht="16.5">
      <c r="A5" s="4" t="s">
        <v>8</v>
      </c>
      <c r="B5" s="1">
        <v>2002</v>
      </c>
      <c r="C5" s="5">
        <v>47.537468535714297</v>
      </c>
      <c r="D5" s="5">
        <v>20.832816961537048</v>
      </c>
      <c r="E5" s="5">
        <v>14.890578214285718</v>
      </c>
      <c r="F5" s="5">
        <v>5.189477467034382</v>
      </c>
      <c r="G5" s="5">
        <v>7.7403814642857158</v>
      </c>
      <c r="H5" s="5">
        <v>3.7978918214285717</v>
      </c>
      <c r="I5" s="6">
        <f t="shared" si="0"/>
        <v>99.988614464285746</v>
      </c>
      <c r="K5" s="5"/>
      <c r="O5" s="3"/>
      <c r="P5" s="3"/>
      <c r="Q5" s="5"/>
    </row>
    <row r="6" spans="1:17">
      <c r="B6" s="1">
        <v>2014</v>
      </c>
      <c r="C6" s="7">
        <v>47.01581919079581</v>
      </c>
      <c r="D6" s="5">
        <v>22.094408475837152</v>
      </c>
      <c r="E6" s="5">
        <v>14.218315945121219</v>
      </c>
      <c r="F6" s="8">
        <v>4.9049843098771397</v>
      </c>
      <c r="G6" s="9">
        <v>7.4224025714285702</v>
      </c>
      <c r="H6" s="7">
        <v>4.3289945357142861</v>
      </c>
      <c r="I6" s="6">
        <f t="shared" si="0"/>
        <v>99.984925028774171</v>
      </c>
      <c r="K6" s="5"/>
      <c r="O6" s="3"/>
      <c r="P6" s="3"/>
      <c r="Q6" s="5"/>
    </row>
    <row r="10" spans="1:17">
      <c r="A10" s="10" t="s">
        <v>9</v>
      </c>
    </row>
    <row r="26" spans="1:14">
      <c r="K26" s="1" t="s">
        <v>10</v>
      </c>
    </row>
    <row r="27" spans="1:14" ht="67.5">
      <c r="C27" s="2" t="s">
        <v>0</v>
      </c>
      <c r="D27" s="2" t="s">
        <v>1</v>
      </c>
      <c r="E27" s="2" t="s">
        <v>92</v>
      </c>
      <c r="F27" s="2" t="s">
        <v>3</v>
      </c>
      <c r="G27" s="2" t="s">
        <v>90</v>
      </c>
      <c r="H27" s="2" t="s">
        <v>91</v>
      </c>
      <c r="I27" s="2" t="s">
        <v>11</v>
      </c>
      <c r="J27" s="2" t="s">
        <v>12</v>
      </c>
    </row>
    <row r="28" spans="1:14" ht="16.5">
      <c r="A28" s="4" t="s">
        <v>7</v>
      </c>
      <c r="B28" s="1" t="s">
        <v>13</v>
      </c>
      <c r="C28" s="5">
        <f>C4-C3</f>
        <v>1.1332158894855198</v>
      </c>
      <c r="D28" s="6">
        <v>0.2</v>
      </c>
      <c r="E28" s="5">
        <f>E4-E3</f>
        <v>-1.2355730357737187</v>
      </c>
      <c r="F28" s="5">
        <f>F4-F3</f>
        <v>-0.42849196679622903</v>
      </c>
      <c r="G28" s="5">
        <f>G4-G3</f>
        <v>-0.57269386666666566</v>
      </c>
      <c r="H28" s="6">
        <v>0.9</v>
      </c>
      <c r="I28" s="6">
        <v>0.4</v>
      </c>
      <c r="J28" s="5">
        <v>-0.4</v>
      </c>
      <c r="K28" s="5"/>
      <c r="L28" s="5"/>
      <c r="M28" s="5"/>
      <c r="N28" s="5"/>
    </row>
    <row r="29" spans="1:14" ht="16.5">
      <c r="A29" s="4" t="s">
        <v>8</v>
      </c>
      <c r="B29" s="1" t="s">
        <v>13</v>
      </c>
      <c r="C29" s="5">
        <f t="shared" ref="C29:H29" si="1">C6-C5</f>
        <v>-0.52164934491848669</v>
      </c>
      <c r="D29" s="5">
        <f t="shared" si="1"/>
        <v>1.261591514300104</v>
      </c>
      <c r="E29" s="5">
        <f t="shared" si="1"/>
        <v>-0.6722622691644986</v>
      </c>
      <c r="F29" s="5">
        <f t="shared" si="1"/>
        <v>-0.28449315715724222</v>
      </c>
      <c r="G29" s="5">
        <f t="shared" si="1"/>
        <v>-0.31797889285714565</v>
      </c>
      <c r="H29" s="5">
        <f t="shared" si="1"/>
        <v>0.53110271428571432</v>
      </c>
      <c r="I29" s="6">
        <v>-0.3</v>
      </c>
      <c r="J29" s="1">
        <v>-0.2</v>
      </c>
    </row>
    <row r="31" spans="1:14">
      <c r="A31" s="3" t="s">
        <v>14</v>
      </c>
    </row>
    <row r="32" spans="1:14">
      <c r="A32" s="3" t="s">
        <v>15</v>
      </c>
    </row>
    <row r="33" spans="1:1">
      <c r="A33" s="3" t="s">
        <v>16</v>
      </c>
    </row>
  </sheetData>
  <pageMargins left="0" right="0" top="0" bottom="0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47"/>
  <sheetViews>
    <sheetView topLeftCell="A19" zoomScale="75" zoomScaleNormal="75" workbookViewId="0">
      <selection activeCell="G20" sqref="G20"/>
    </sheetView>
  </sheetViews>
  <sheetFormatPr baseColWidth="10" defaultColWidth="9.140625" defaultRowHeight="15"/>
  <cols>
    <col min="1" max="1" width="14.85546875" style="15" customWidth="1"/>
    <col min="2" max="14" width="9.140625" style="15"/>
    <col min="15" max="16" width="15.7109375" style="15" customWidth="1"/>
    <col min="17" max="17" width="9.140625" style="15"/>
    <col min="18" max="18" width="10.85546875" style="15" customWidth="1"/>
    <col min="19" max="16384" width="9.140625" style="15"/>
  </cols>
  <sheetData>
    <row r="1" spans="1:23">
      <c r="A1" s="11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3"/>
      <c r="Q1" s="13"/>
      <c r="R1" s="14"/>
    </row>
    <row r="2" spans="1:23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3"/>
      <c r="R2" s="14"/>
    </row>
    <row r="3" spans="1:2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 t="s">
        <v>18</v>
      </c>
      <c r="P3" s="16" t="s">
        <v>18</v>
      </c>
      <c r="Q3" s="16" t="s">
        <v>19</v>
      </c>
      <c r="R3" s="17" t="s">
        <v>20</v>
      </c>
      <c r="T3" s="15" t="s">
        <v>21</v>
      </c>
    </row>
    <row r="4" spans="1:23">
      <c r="A4" s="18"/>
      <c r="B4" s="18">
        <v>2002</v>
      </c>
      <c r="C4" s="18">
        <v>2003</v>
      </c>
      <c r="D4" s="18">
        <v>2004</v>
      </c>
      <c r="E4" s="18">
        <v>2005</v>
      </c>
      <c r="F4" s="18">
        <v>2006</v>
      </c>
      <c r="G4" s="18">
        <v>2007</v>
      </c>
      <c r="H4" s="18">
        <v>2008</v>
      </c>
      <c r="I4" s="18">
        <v>2009</v>
      </c>
      <c r="J4" s="18">
        <v>2010</v>
      </c>
      <c r="K4" s="18">
        <v>2011</v>
      </c>
      <c r="L4" s="18">
        <v>2012</v>
      </c>
      <c r="M4" s="18">
        <v>2013</v>
      </c>
      <c r="N4" s="18">
        <v>2014</v>
      </c>
      <c r="O4" s="18" t="s">
        <v>22</v>
      </c>
      <c r="P4" s="18" t="s">
        <v>23</v>
      </c>
      <c r="Q4" s="18">
        <v>2014</v>
      </c>
      <c r="R4" s="18">
        <v>2014</v>
      </c>
    </row>
    <row r="5" spans="1:23">
      <c r="A5" s="19" t="s">
        <v>24</v>
      </c>
      <c r="B5" s="20">
        <v>5.2806030000000002</v>
      </c>
      <c r="C5" s="20">
        <v>5.3011979999999994</v>
      </c>
      <c r="D5" s="20">
        <v>5.5627899999999997</v>
      </c>
      <c r="E5" s="20">
        <v>5.6716350000000002</v>
      </c>
      <c r="F5" s="20">
        <v>5.817437</v>
      </c>
      <c r="G5" s="20">
        <v>5.7664480000000005</v>
      </c>
      <c r="H5" s="20">
        <v>5.7369409999999998</v>
      </c>
      <c r="I5" s="20">
        <v>5.1796949999999997</v>
      </c>
      <c r="J5" s="20">
        <v>5.539974</v>
      </c>
      <c r="K5" s="20">
        <v>5.6732750000000003</v>
      </c>
      <c r="L5" s="20">
        <v>6.0589919999999999</v>
      </c>
      <c r="M5" s="20">
        <v>6.1565639999999995</v>
      </c>
      <c r="N5" s="20">
        <v>6.4340430000000008</v>
      </c>
      <c r="O5" s="20">
        <f t="shared" ref="O5:O36" si="0">N5-D5</f>
        <v>0.87125300000000117</v>
      </c>
      <c r="P5" s="20">
        <f>N5-B5</f>
        <v>1.1534400000000007</v>
      </c>
      <c r="Q5" s="20"/>
      <c r="R5" s="21">
        <v>348382.10116100003</v>
      </c>
      <c r="T5" s="22">
        <f>N5-B5</f>
        <v>1.1534400000000007</v>
      </c>
    </row>
    <row r="6" spans="1:23">
      <c r="A6" s="23" t="s">
        <v>25</v>
      </c>
      <c r="B6" s="24">
        <v>4.1281039999999996</v>
      </c>
      <c r="C6" s="24">
        <v>4.2840569999999998</v>
      </c>
      <c r="D6" s="24">
        <v>4.5547570000000004</v>
      </c>
      <c r="E6" s="24">
        <v>4.7083919999999999</v>
      </c>
      <c r="F6" s="24">
        <v>4.8221249999999998</v>
      </c>
      <c r="G6" s="24">
        <v>4.7745769999999998</v>
      </c>
      <c r="H6" s="24">
        <v>4.3866540000000001</v>
      </c>
      <c r="I6" s="24">
        <v>4.3258780000000003</v>
      </c>
      <c r="J6" s="24">
        <v>4.8016860000000001</v>
      </c>
      <c r="K6" s="24">
        <v>5.0002880000000003</v>
      </c>
      <c r="L6" s="24">
        <v>5.4124540000000003</v>
      </c>
      <c r="M6" s="24">
        <v>5.4308969999999999</v>
      </c>
      <c r="N6" s="24">
        <v>5.677962</v>
      </c>
      <c r="O6" s="24">
        <f t="shared" si="0"/>
        <v>1.1232049999999996</v>
      </c>
      <c r="P6" s="20">
        <f t="shared" ref="P6:P36" si="1">N6-B6</f>
        <v>1.5498580000000004</v>
      </c>
      <c r="Q6" s="24"/>
      <c r="R6" s="25">
        <v>230898.74365100003</v>
      </c>
      <c r="T6" s="22">
        <f t="shared" ref="T6:T34" si="2">N6-B6</f>
        <v>1.5498580000000004</v>
      </c>
    </row>
    <row r="7" spans="1:23">
      <c r="A7" s="26" t="s">
        <v>26</v>
      </c>
      <c r="B7" s="27">
        <v>6.1476120000000005</v>
      </c>
      <c r="C7" s="27">
        <v>6.4680669999999996</v>
      </c>
      <c r="D7" s="27">
        <v>6.9104549999999998</v>
      </c>
      <c r="E7" s="27">
        <v>6.7809140000000001</v>
      </c>
      <c r="F7" s="27">
        <v>7.0834229999999998</v>
      </c>
      <c r="G7" s="27">
        <v>6.9788449999999997</v>
      </c>
      <c r="H7" s="27">
        <v>6.8499679999999996</v>
      </c>
      <c r="I7" s="27">
        <v>6.7942</v>
      </c>
      <c r="J7" s="27">
        <v>7.1247389999999999</v>
      </c>
      <c r="K7" s="27">
        <v>7.5081179999999996</v>
      </c>
      <c r="L7" s="27">
        <v>7.8166580000000003</v>
      </c>
      <c r="M7" s="27">
        <v>7.9667110000000001</v>
      </c>
      <c r="N7" s="27">
        <v>7.9888969999999997</v>
      </c>
      <c r="O7" s="27">
        <f t="shared" si="0"/>
        <v>1.0784419999999999</v>
      </c>
      <c r="P7" s="28">
        <f t="shared" si="1"/>
        <v>1.8412849999999992</v>
      </c>
      <c r="Q7" s="29">
        <f t="shared" ref="Q7:Q34" si="3">RANK(N7,N$7:N$34)</f>
        <v>4</v>
      </c>
      <c r="R7" s="30">
        <v>14505.800154</v>
      </c>
      <c r="S7" s="31"/>
      <c r="T7" s="32">
        <f t="shared" si="2"/>
        <v>1.8412849999999992</v>
      </c>
      <c r="U7" s="31"/>
      <c r="V7" s="31"/>
      <c r="W7" s="31"/>
    </row>
    <row r="8" spans="1:23">
      <c r="A8" s="33" t="s">
        <v>27</v>
      </c>
      <c r="B8" s="34">
        <v>0.95518700000000001</v>
      </c>
      <c r="C8" s="34">
        <v>1.0638300000000001</v>
      </c>
      <c r="D8" s="34">
        <v>1.1181559999999999</v>
      </c>
      <c r="E8" s="34">
        <v>1.3107739999999999</v>
      </c>
      <c r="F8" s="34">
        <v>1.8561559999999999</v>
      </c>
      <c r="G8" s="34">
        <v>2.1198589999999999</v>
      </c>
      <c r="H8" s="34">
        <v>2.2445729999999999</v>
      </c>
      <c r="I8" s="34">
        <v>1.856636</v>
      </c>
      <c r="J8" s="34">
        <v>1.886061</v>
      </c>
      <c r="K8" s="34">
        <v>2.0749279999999999</v>
      </c>
      <c r="L8" s="34">
        <v>2.0070449999999997</v>
      </c>
      <c r="M8" s="34">
        <v>2.0265750000000002</v>
      </c>
      <c r="N8" s="34">
        <v>2.082856</v>
      </c>
      <c r="O8" s="34">
        <f t="shared" si="0"/>
        <v>0.96470000000000011</v>
      </c>
      <c r="P8" s="27">
        <f t="shared" si="1"/>
        <v>1.127669</v>
      </c>
      <c r="Q8" s="35">
        <f t="shared" si="3"/>
        <v>23</v>
      </c>
      <c r="R8" s="36">
        <v>247.37677100000002</v>
      </c>
      <c r="S8" s="31"/>
      <c r="T8" s="32">
        <f t="shared" si="2"/>
        <v>1.127669</v>
      </c>
      <c r="U8" s="31"/>
      <c r="V8" s="31"/>
      <c r="W8" s="31"/>
    </row>
    <row r="9" spans="1:23">
      <c r="A9" s="33" t="s">
        <v>28</v>
      </c>
      <c r="B9" s="34">
        <v>1.868784</v>
      </c>
      <c r="C9" s="34">
        <v>1.5807959999999999</v>
      </c>
      <c r="D9" s="34">
        <v>1.378047</v>
      </c>
      <c r="E9" s="34">
        <v>1.3316399999999999</v>
      </c>
      <c r="F9" s="34">
        <v>1.3348</v>
      </c>
      <c r="G9" s="34">
        <v>1.324039</v>
      </c>
      <c r="H9" s="34">
        <v>1.3050760000000001</v>
      </c>
      <c r="I9" s="34">
        <v>1.294605</v>
      </c>
      <c r="J9" s="34">
        <v>1.590349</v>
      </c>
      <c r="K9" s="34">
        <v>1.481141</v>
      </c>
      <c r="L9" s="34">
        <v>1.5581589999999998</v>
      </c>
      <c r="M9" s="34">
        <v>1.6589469999999999</v>
      </c>
      <c r="N9" s="34">
        <v>1.671035</v>
      </c>
      <c r="O9" s="34">
        <f t="shared" si="0"/>
        <v>0.29298800000000003</v>
      </c>
      <c r="P9" s="27">
        <f t="shared" si="1"/>
        <v>-0.19774899999999995</v>
      </c>
      <c r="Q9" s="35">
        <f t="shared" si="3"/>
        <v>25</v>
      </c>
      <c r="R9" s="36">
        <v>881.863742</v>
      </c>
      <c r="S9" s="31"/>
      <c r="T9" s="32">
        <f t="shared" si="2"/>
        <v>-0.19774899999999995</v>
      </c>
      <c r="U9" s="31"/>
      <c r="V9" s="31"/>
      <c r="W9" s="31"/>
    </row>
    <row r="10" spans="1:23">
      <c r="A10" s="33" t="s">
        <v>29</v>
      </c>
      <c r="B10" s="34">
        <v>5.2846499999999992</v>
      </c>
      <c r="C10" s="34">
        <v>5.4461569999999995</v>
      </c>
      <c r="D10" s="34">
        <v>5.367502</v>
      </c>
      <c r="E10" s="34">
        <v>5.2801369999999999</v>
      </c>
      <c r="F10" s="34">
        <v>5.3887289999999997</v>
      </c>
      <c r="G10" s="34">
        <v>5.3603299999999994</v>
      </c>
      <c r="H10" s="34">
        <v>5.7645850000000003</v>
      </c>
      <c r="I10" s="34">
        <v>5.6606239999999994</v>
      </c>
      <c r="J10" s="34">
        <v>5.6618980000000008</v>
      </c>
      <c r="K10" s="34">
        <v>5.7365490000000001</v>
      </c>
      <c r="L10" s="34">
        <v>5.3958170000000001</v>
      </c>
      <c r="M10" s="34">
        <v>5.3821770000000004</v>
      </c>
      <c r="N10" s="34">
        <v>5.1305170000000002</v>
      </c>
      <c r="O10" s="34">
        <f t="shared" si="0"/>
        <v>-0.23698499999999978</v>
      </c>
      <c r="P10" s="27">
        <f t="shared" si="1"/>
        <v>-0.15413299999999897</v>
      </c>
      <c r="Q10" s="35">
        <f t="shared" si="3"/>
        <v>9</v>
      </c>
      <c r="R10" s="36">
        <v>6664.7127470000005</v>
      </c>
      <c r="S10" s="31"/>
      <c r="T10" s="32">
        <f t="shared" si="2"/>
        <v>-0.15413299999999897</v>
      </c>
      <c r="U10" s="31"/>
      <c r="V10" s="31"/>
      <c r="W10" s="31"/>
    </row>
    <row r="11" spans="1:23">
      <c r="A11" s="33" t="s">
        <v>30</v>
      </c>
      <c r="B11" s="34">
        <v>2.0978750000000002</v>
      </c>
      <c r="C11" s="34">
        <v>2.1540629999999998</v>
      </c>
      <c r="D11" s="34">
        <v>2.2578309999999999</v>
      </c>
      <c r="E11" s="34">
        <v>2.2597149999999999</v>
      </c>
      <c r="F11" s="34">
        <v>2.2738170000000002</v>
      </c>
      <c r="G11" s="34">
        <v>2.3291680000000001</v>
      </c>
      <c r="H11" s="34">
        <v>2.2042660000000001</v>
      </c>
      <c r="I11" s="34">
        <v>2.1735720000000001</v>
      </c>
      <c r="J11" s="34">
        <v>2.2173949999999998</v>
      </c>
      <c r="K11" s="34">
        <v>2.2879529999999999</v>
      </c>
      <c r="L11" s="34">
        <v>2.3563079999999998</v>
      </c>
      <c r="M11" s="34">
        <v>2.4378069999999998</v>
      </c>
      <c r="N11" s="34">
        <v>2.5383360000000001</v>
      </c>
      <c r="O11" s="34">
        <f t="shared" si="0"/>
        <v>0.28050500000000023</v>
      </c>
      <c r="P11" s="28">
        <f t="shared" si="1"/>
        <v>0.44046099999999999</v>
      </c>
      <c r="Q11" s="35">
        <f t="shared" si="3"/>
        <v>20</v>
      </c>
      <c r="R11" s="36">
        <v>28169.999683000002</v>
      </c>
      <c r="S11" s="31"/>
      <c r="T11" s="32">
        <f t="shared" si="2"/>
        <v>0.44046099999999999</v>
      </c>
      <c r="U11" s="31"/>
      <c r="V11" s="31"/>
      <c r="W11" s="31"/>
    </row>
    <row r="12" spans="1:23">
      <c r="A12" s="33" t="s">
        <v>31</v>
      </c>
      <c r="B12" s="34">
        <v>1.5670839999999999</v>
      </c>
      <c r="C12" s="34">
        <v>1.370606</v>
      </c>
      <c r="D12" s="34">
        <v>1.2599360000000002</v>
      </c>
      <c r="E12" s="34">
        <v>1.2585729999999999</v>
      </c>
      <c r="F12" s="34">
        <v>1.20194</v>
      </c>
      <c r="G12" s="34">
        <v>1.26315</v>
      </c>
      <c r="H12" s="34">
        <v>1.251727</v>
      </c>
      <c r="I12" s="34">
        <v>0.98858299999999999</v>
      </c>
      <c r="J12" s="34">
        <v>1.1439589999999999</v>
      </c>
      <c r="K12" s="34">
        <v>1.2133659999999999</v>
      </c>
      <c r="L12" s="34">
        <v>1.3073279999999998</v>
      </c>
      <c r="M12" s="34">
        <v>1.238089</v>
      </c>
      <c r="N12" s="34">
        <v>1.1238049999999999</v>
      </c>
      <c r="O12" s="34">
        <f t="shared" si="0"/>
        <v>-0.13613100000000022</v>
      </c>
      <c r="P12" s="27">
        <f t="shared" si="1"/>
        <v>-0.44327899999999998</v>
      </c>
      <c r="Q12" s="35">
        <f t="shared" si="3"/>
        <v>28</v>
      </c>
      <c r="R12" s="36">
        <v>72.340001000000001</v>
      </c>
      <c r="S12" s="31"/>
      <c r="T12" s="32">
        <f t="shared" si="2"/>
        <v>-0.44327899999999998</v>
      </c>
      <c r="U12" s="31"/>
      <c r="V12" s="31"/>
      <c r="W12" s="31"/>
    </row>
    <row r="13" spans="1:23">
      <c r="A13" s="33" t="s">
        <v>32</v>
      </c>
      <c r="B13" s="34">
        <v>5.4720649999999997</v>
      </c>
      <c r="C13" s="34">
        <v>7.6331419999999994</v>
      </c>
      <c r="D13" s="34">
        <v>6.9404589999999997</v>
      </c>
      <c r="E13" s="34">
        <v>6.4230780000000003</v>
      </c>
      <c r="F13" s="34">
        <v>8.7340029999999995</v>
      </c>
      <c r="G13" s="34">
        <v>7.9490169999999996</v>
      </c>
      <c r="H13" s="34">
        <v>6.2412169999999998</v>
      </c>
      <c r="I13" s="34">
        <v>5.1433909999999994</v>
      </c>
      <c r="J13" s="34">
        <v>4.986713</v>
      </c>
      <c r="K13" s="34">
        <v>5.6991199999999997</v>
      </c>
      <c r="L13" s="34">
        <v>6.1392499999999997</v>
      </c>
      <c r="M13" s="34">
        <v>6.1525660000000002</v>
      </c>
      <c r="N13" s="34">
        <v>6.6547450000000001</v>
      </c>
      <c r="O13" s="34">
        <f t="shared" si="0"/>
        <v>-0.28571399999999958</v>
      </c>
      <c r="P13" s="28">
        <f t="shared" si="1"/>
        <v>1.1826800000000004</v>
      </c>
      <c r="Q13" s="35">
        <f t="shared" si="3"/>
        <v>6</v>
      </c>
      <c r="R13" s="36">
        <v>3745.4149419999999</v>
      </c>
      <c r="S13" s="31"/>
      <c r="T13" s="32">
        <f t="shared" si="2"/>
        <v>1.1826800000000004</v>
      </c>
      <c r="U13" s="31"/>
      <c r="V13" s="31"/>
      <c r="W13" s="31"/>
    </row>
    <row r="14" spans="1:23">
      <c r="A14" s="33" t="s">
        <v>33</v>
      </c>
      <c r="B14" s="34">
        <v>6.1845970000000001</v>
      </c>
      <c r="C14" s="34">
        <v>6.2706330000000001</v>
      </c>
      <c r="D14" s="34">
        <v>6.1168810000000002</v>
      </c>
      <c r="E14" s="34">
        <v>6.1206820000000004</v>
      </c>
      <c r="F14" s="34">
        <v>7.0825639999999996</v>
      </c>
      <c r="G14" s="34">
        <v>6.9860790000000001</v>
      </c>
      <c r="H14" s="34">
        <v>7.359667</v>
      </c>
      <c r="I14" s="34">
        <v>7.4939080000000002</v>
      </c>
      <c r="J14" s="34">
        <v>6.0429469999999998</v>
      </c>
      <c r="K14" s="34">
        <v>8.1594859999999994</v>
      </c>
      <c r="L14" s="34">
        <v>8.2490190000000005</v>
      </c>
      <c r="M14" s="34">
        <v>9.2812640000000002</v>
      </c>
      <c r="N14" s="34">
        <v>8.481268</v>
      </c>
      <c r="O14" s="34">
        <f t="shared" si="0"/>
        <v>2.3643869999999998</v>
      </c>
      <c r="P14" s="28">
        <f t="shared" si="1"/>
        <v>2.2966709999999999</v>
      </c>
      <c r="Q14" s="35">
        <f t="shared" si="3"/>
        <v>3</v>
      </c>
      <c r="R14" s="36">
        <v>5413</v>
      </c>
      <c r="S14" s="31"/>
      <c r="T14" s="32">
        <f t="shared" si="2"/>
        <v>2.2966709999999999</v>
      </c>
      <c r="U14" s="31"/>
      <c r="V14" s="31"/>
      <c r="W14" s="31"/>
    </row>
    <row r="15" spans="1:23">
      <c r="A15" s="33" t="s">
        <v>34</v>
      </c>
      <c r="B15" s="34">
        <v>6.7833379999999996</v>
      </c>
      <c r="C15" s="34">
        <v>7.4975880000000004</v>
      </c>
      <c r="D15" s="34">
        <v>8.0625959999999992</v>
      </c>
      <c r="E15" s="34">
        <v>8.6200829999999993</v>
      </c>
      <c r="F15" s="34">
        <v>8.9853760000000005</v>
      </c>
      <c r="G15" s="34">
        <v>8.2734839999999998</v>
      </c>
      <c r="H15" s="34">
        <v>7.2581930000000003</v>
      </c>
      <c r="I15" s="34">
        <v>6.9561500000000001</v>
      </c>
      <c r="J15" s="34">
        <v>6.756513</v>
      </c>
      <c r="K15" s="34">
        <v>6.3892309999999997</v>
      </c>
      <c r="L15" s="34">
        <v>6.6531159999999998</v>
      </c>
      <c r="M15" s="34">
        <v>7.1769870000000004</v>
      </c>
      <c r="N15" s="34">
        <v>7.378444</v>
      </c>
      <c r="O15" s="34">
        <f t="shared" si="0"/>
        <v>-0.68415199999999921</v>
      </c>
      <c r="P15" s="28">
        <f t="shared" si="1"/>
        <v>0.59510600000000036</v>
      </c>
      <c r="Q15" s="35">
        <f t="shared" si="3"/>
        <v>5</v>
      </c>
      <c r="R15" s="36">
        <v>25805.000246</v>
      </c>
      <c r="S15" s="31"/>
      <c r="T15" s="32">
        <f t="shared" si="2"/>
        <v>0.59510600000000036</v>
      </c>
      <c r="U15" s="31"/>
      <c r="V15" s="31"/>
      <c r="W15" s="31"/>
    </row>
    <row r="16" spans="1:23">
      <c r="A16" s="33" t="s">
        <v>35</v>
      </c>
      <c r="B16" s="34">
        <v>6.564489</v>
      </c>
      <c r="C16" s="34">
        <v>6.684679</v>
      </c>
      <c r="D16" s="34">
        <v>7.0192540000000001</v>
      </c>
      <c r="E16" s="34">
        <v>7.1999560000000002</v>
      </c>
      <c r="F16" s="34">
        <v>7.2220820000000003</v>
      </c>
      <c r="G16" s="34">
        <v>7.415165</v>
      </c>
      <c r="H16" s="34">
        <v>7.192025000000001</v>
      </c>
      <c r="I16" s="34">
        <v>7.4158930000000005</v>
      </c>
      <c r="J16" s="34">
        <v>9.4057829999999996</v>
      </c>
      <c r="K16" s="34">
        <v>9.9269560000000006</v>
      </c>
      <c r="L16" s="34">
        <v>9.7516059999999989</v>
      </c>
      <c r="M16" s="34">
        <v>9.5844480000000001</v>
      </c>
      <c r="N16" s="34">
        <v>9.8489930000000001</v>
      </c>
      <c r="O16" s="34">
        <f t="shared" si="0"/>
        <v>2.829739</v>
      </c>
      <c r="P16" s="28">
        <f t="shared" si="1"/>
        <v>3.2845040000000001</v>
      </c>
      <c r="Q16" s="35">
        <f t="shared" si="3"/>
        <v>2</v>
      </c>
      <c r="R16" s="36">
        <v>96306.997587999998</v>
      </c>
      <c r="S16" s="31"/>
      <c r="T16" s="32">
        <f t="shared" si="2"/>
        <v>3.2845040000000001</v>
      </c>
      <c r="U16" s="31"/>
      <c r="V16" s="31"/>
      <c r="W16" s="31"/>
    </row>
    <row r="17" spans="1:23">
      <c r="A17" s="33" t="s">
        <v>36</v>
      </c>
      <c r="B17" s="34">
        <v>1.432364</v>
      </c>
      <c r="C17" s="34">
        <v>1.3340619999999999</v>
      </c>
      <c r="D17" s="34">
        <v>1.466961</v>
      </c>
      <c r="E17" s="34">
        <v>1.317968</v>
      </c>
      <c r="F17" s="34">
        <v>1.4558499999999999</v>
      </c>
      <c r="G17" s="34">
        <v>1.534754</v>
      </c>
      <c r="H17" s="34">
        <v>1.560468</v>
      </c>
      <c r="I17" s="34">
        <v>1.5157780000000001</v>
      </c>
      <c r="J17" s="34">
        <v>1.3264640000000001</v>
      </c>
      <c r="K17" s="34">
        <v>1.3917030000000001</v>
      </c>
      <c r="L17" s="34">
        <v>1.2895079999999999</v>
      </c>
      <c r="M17" s="34">
        <v>1.429961</v>
      </c>
      <c r="N17" s="34">
        <v>1.331</v>
      </c>
      <c r="O17" s="34">
        <f t="shared" si="0"/>
        <v>-0.135961</v>
      </c>
      <c r="P17" s="27">
        <f t="shared" si="1"/>
        <v>-0.10136400000000001</v>
      </c>
      <c r="Q17" s="35">
        <f t="shared" si="3"/>
        <v>27</v>
      </c>
      <c r="R17" s="36">
        <v>210.306026</v>
      </c>
      <c r="S17" s="31"/>
      <c r="T17" s="32">
        <f t="shared" si="2"/>
        <v>-0.10136400000000001</v>
      </c>
      <c r="U17" s="31"/>
      <c r="V17" s="31"/>
      <c r="W17" s="31"/>
    </row>
    <row r="18" spans="1:23">
      <c r="A18" s="33" t="s">
        <v>37</v>
      </c>
      <c r="B18" s="34">
        <v>2.7425039999999998</v>
      </c>
      <c r="C18" s="34">
        <v>2.7673480000000001</v>
      </c>
      <c r="D18" s="34">
        <v>2.9650590000000001</v>
      </c>
      <c r="E18" s="34">
        <v>2.9463120000000003</v>
      </c>
      <c r="F18" s="34">
        <v>2.9197320000000002</v>
      </c>
      <c r="G18" s="34">
        <v>2.849129</v>
      </c>
      <c r="H18" s="34">
        <v>2.3717299999999999</v>
      </c>
      <c r="I18" s="34">
        <v>2.31399</v>
      </c>
      <c r="J18" s="34">
        <v>2.446183</v>
      </c>
      <c r="K18" s="34">
        <v>2.672345</v>
      </c>
      <c r="L18" s="34">
        <v>4.809437</v>
      </c>
      <c r="M18" s="34">
        <v>4.5025560000000002</v>
      </c>
      <c r="N18" s="34">
        <v>5.1000319999999997</v>
      </c>
      <c r="O18" s="34">
        <f t="shared" si="0"/>
        <v>2.1349729999999996</v>
      </c>
      <c r="P18" s="28">
        <f t="shared" si="1"/>
        <v>2.3575279999999998</v>
      </c>
      <c r="Q18" s="35">
        <f t="shared" si="3"/>
        <v>10</v>
      </c>
      <c r="R18" s="36">
        <v>35712.000359999998</v>
      </c>
      <c r="S18" s="31"/>
      <c r="T18" s="32">
        <f t="shared" si="2"/>
        <v>2.3575279999999998</v>
      </c>
      <c r="U18" s="31"/>
      <c r="V18" s="31"/>
      <c r="W18" s="31"/>
    </row>
    <row r="19" spans="1:23">
      <c r="A19" s="33" t="s">
        <v>38</v>
      </c>
      <c r="B19" s="34">
        <v>3.4942120000000001</v>
      </c>
      <c r="C19" s="34">
        <v>3.8645519999999998</v>
      </c>
      <c r="D19" s="34">
        <v>6.0890450000000005</v>
      </c>
      <c r="E19" s="34">
        <v>6.431152</v>
      </c>
      <c r="F19" s="34">
        <v>5.0907879999999999</v>
      </c>
      <c r="G19" s="34">
        <v>6.9763019999999996</v>
      </c>
      <c r="H19" s="34">
        <v>5.2622820000000008</v>
      </c>
      <c r="I19" s="34">
        <v>3.4984000000000002</v>
      </c>
      <c r="J19" s="34">
        <v>3.9207419999999997</v>
      </c>
      <c r="K19" s="34">
        <v>3.3028390000000001</v>
      </c>
      <c r="L19" s="34">
        <v>3.0859869999999998</v>
      </c>
      <c r="M19" s="34">
        <v>4.1806839999999994</v>
      </c>
      <c r="N19" s="34">
        <v>3.9208430000000001</v>
      </c>
      <c r="O19" s="34">
        <f t="shared" si="0"/>
        <v>-2.1682020000000004</v>
      </c>
      <c r="P19" s="27">
        <f t="shared" si="1"/>
        <v>0.42663099999999998</v>
      </c>
      <c r="Q19" s="35">
        <f t="shared" si="3"/>
        <v>12</v>
      </c>
      <c r="R19" s="36">
        <v>233.20000400000001</v>
      </c>
      <c r="S19" s="31"/>
      <c r="T19" s="32">
        <f t="shared" si="2"/>
        <v>0.42663099999999998</v>
      </c>
      <c r="U19" s="31"/>
      <c r="V19" s="31"/>
      <c r="W19" s="31"/>
    </row>
    <row r="20" spans="1:23">
      <c r="A20" s="33" t="s">
        <v>39</v>
      </c>
      <c r="B20" s="34">
        <v>3.5488470000000003</v>
      </c>
      <c r="C20" s="34">
        <v>3.744005</v>
      </c>
      <c r="D20" s="34">
        <v>3.7204820000000001</v>
      </c>
      <c r="E20" s="34">
        <v>3.5730880000000003</v>
      </c>
      <c r="F20" s="34">
        <v>3.4629989999999999</v>
      </c>
      <c r="G20" s="34">
        <v>3.0679319999999999</v>
      </c>
      <c r="H20" s="34">
        <v>2.2866879999999998</v>
      </c>
      <c r="I20" s="34">
        <v>2.588419</v>
      </c>
      <c r="J20" s="34">
        <v>3.1234039999999998</v>
      </c>
      <c r="K20" s="34">
        <v>3.4842840000000002</v>
      </c>
      <c r="L20" s="34">
        <v>3.3731309999999999</v>
      </c>
      <c r="M20" s="34">
        <v>3.3665570000000002</v>
      </c>
      <c r="N20" s="34">
        <v>3.5674419999999998</v>
      </c>
      <c r="O20" s="34">
        <f t="shared" si="0"/>
        <v>-0.15304000000000029</v>
      </c>
      <c r="P20" s="27">
        <f t="shared" si="1"/>
        <v>1.8594999999999473E-2</v>
      </c>
      <c r="Q20" s="35">
        <f t="shared" si="3"/>
        <v>13</v>
      </c>
      <c r="R20" s="36">
        <v>242.85900100000001</v>
      </c>
      <c r="S20" s="31"/>
      <c r="T20" s="32">
        <f t="shared" si="2"/>
        <v>1.8594999999999473E-2</v>
      </c>
      <c r="U20" s="31"/>
      <c r="V20" s="31"/>
      <c r="W20" s="31"/>
    </row>
    <row r="21" spans="1:23">
      <c r="A21" s="33" t="s">
        <v>40</v>
      </c>
      <c r="B21" s="34">
        <v>2.0391439999999998</v>
      </c>
      <c r="C21" s="34">
        <v>1.8124369999999999</v>
      </c>
      <c r="D21" s="34">
        <v>2.0244750000000002</v>
      </c>
      <c r="E21" s="34">
        <v>1.8779430000000001</v>
      </c>
      <c r="F21" s="34">
        <v>1.8161930000000002</v>
      </c>
      <c r="G21" s="34">
        <v>1.7071229999999999</v>
      </c>
      <c r="H21" s="34">
        <v>1.7047249999999998</v>
      </c>
      <c r="I21" s="34">
        <v>2.2101709999999999</v>
      </c>
      <c r="J21" s="34">
        <v>2.4577289999999996</v>
      </c>
      <c r="K21" s="34">
        <v>2.2743519999999999</v>
      </c>
      <c r="L21" s="34">
        <v>2.2119499999999999</v>
      </c>
      <c r="M21" s="34">
        <v>2.1962999999999999</v>
      </c>
      <c r="N21" s="34">
        <v>2.2487200000000001</v>
      </c>
      <c r="O21" s="34">
        <f t="shared" si="0"/>
        <v>0.22424499999999981</v>
      </c>
      <c r="P21" s="27">
        <f t="shared" si="1"/>
        <v>0.20957600000000021</v>
      </c>
      <c r="Q21" s="35">
        <f t="shared" si="3"/>
        <v>21</v>
      </c>
      <c r="R21" s="36">
        <v>227.08697000000001</v>
      </c>
      <c r="S21" s="31"/>
      <c r="T21" s="32">
        <f t="shared" si="2"/>
        <v>0.20957600000000021</v>
      </c>
      <c r="U21" s="31"/>
      <c r="V21" s="31"/>
      <c r="W21" s="31"/>
    </row>
    <row r="22" spans="1:23">
      <c r="A22" s="33" t="s">
        <v>41</v>
      </c>
      <c r="B22" s="34">
        <v>3.8575020000000002</v>
      </c>
      <c r="C22" s="34">
        <v>3.701228</v>
      </c>
      <c r="D22" s="34">
        <v>3.5987180000000003</v>
      </c>
      <c r="E22" s="34">
        <v>3.7252509999999996</v>
      </c>
      <c r="F22" s="34">
        <v>3.876887</v>
      </c>
      <c r="G22" s="34">
        <v>4.3215750000000002</v>
      </c>
      <c r="H22" s="34">
        <v>3.3618799999999998</v>
      </c>
      <c r="I22" s="34">
        <v>3.0087499999999996</v>
      </c>
      <c r="J22" s="34">
        <v>2.8926720000000001</v>
      </c>
      <c r="K22" s="34">
        <v>3.1470030000000002</v>
      </c>
      <c r="L22" s="34">
        <v>3.2800789999999997</v>
      </c>
      <c r="M22" s="34">
        <v>3.2531590000000001</v>
      </c>
      <c r="N22" s="34">
        <v>3.4608660000000002</v>
      </c>
      <c r="O22" s="34">
        <f t="shared" si="0"/>
        <v>-0.13785200000000009</v>
      </c>
      <c r="P22" s="28">
        <f t="shared" si="1"/>
        <v>-0.39663599999999999</v>
      </c>
      <c r="Q22" s="35">
        <f t="shared" si="3"/>
        <v>14</v>
      </c>
      <c r="R22" s="36">
        <v>645.450737</v>
      </c>
      <c r="S22" s="31"/>
      <c r="T22" s="32">
        <f t="shared" si="2"/>
        <v>-0.39663599999999999</v>
      </c>
      <c r="U22" s="31"/>
      <c r="V22" s="31"/>
      <c r="W22" s="31"/>
    </row>
    <row r="23" spans="1:23">
      <c r="A23" s="33" t="s">
        <v>42</v>
      </c>
      <c r="B23" s="34">
        <v>1.756305</v>
      </c>
      <c r="C23" s="34">
        <v>2.062665</v>
      </c>
      <c r="D23" s="34">
        <v>2.1680760000000001</v>
      </c>
      <c r="E23" s="34">
        <v>2.1716480000000002</v>
      </c>
      <c r="F23" s="34">
        <v>2.144434</v>
      </c>
      <c r="G23" s="34">
        <v>1.91588</v>
      </c>
      <c r="H23" s="34">
        <v>2.0892599999999999</v>
      </c>
      <c r="I23" s="34">
        <v>1.9939619999999998</v>
      </c>
      <c r="J23" s="34">
        <v>2.9808310000000002</v>
      </c>
      <c r="K23" s="34">
        <v>2.9545320000000004</v>
      </c>
      <c r="L23" s="34">
        <v>3.0649709999999999</v>
      </c>
      <c r="M23" s="34">
        <v>3.2761100000000001</v>
      </c>
      <c r="N23" s="34">
        <v>3.2796760000000003</v>
      </c>
      <c r="O23" s="34">
        <f t="shared" si="0"/>
        <v>1.1116000000000001</v>
      </c>
      <c r="P23" s="27">
        <f t="shared" si="1"/>
        <v>1.5233710000000003</v>
      </c>
      <c r="Q23" s="35">
        <f t="shared" si="3"/>
        <v>15</v>
      </c>
      <c r="R23" s="36">
        <v>1309.8927800000001</v>
      </c>
      <c r="S23" s="31"/>
      <c r="T23" s="32">
        <f t="shared" si="2"/>
        <v>1.5233710000000003</v>
      </c>
      <c r="U23" s="31"/>
      <c r="V23" s="31"/>
      <c r="W23" s="31"/>
    </row>
    <row r="24" spans="1:23">
      <c r="A24" s="33" t="s">
        <v>43</v>
      </c>
      <c r="B24" s="34">
        <v>3.6551520000000002</v>
      </c>
      <c r="C24" s="34">
        <v>3.80498</v>
      </c>
      <c r="D24" s="34">
        <v>5.1800090000000001</v>
      </c>
      <c r="E24" s="34">
        <v>4.8460869999999998</v>
      </c>
      <c r="F24" s="34">
        <v>4.6654660000000003</v>
      </c>
      <c r="G24" s="34">
        <v>4.9173090000000004</v>
      </c>
      <c r="H24" s="34">
        <v>3.9176869999999999</v>
      </c>
      <c r="I24" s="34">
        <v>3.2039900000000001</v>
      </c>
      <c r="J24" s="34">
        <v>3.3039969999999999</v>
      </c>
      <c r="K24" s="34">
        <v>3.1255009999999999</v>
      </c>
      <c r="L24" s="34">
        <v>3.181073</v>
      </c>
      <c r="M24" s="34">
        <v>2.8229510000000002</v>
      </c>
      <c r="N24" s="34">
        <v>2.9232629999999999</v>
      </c>
      <c r="O24" s="34">
        <f t="shared" si="0"/>
        <v>-2.2567460000000001</v>
      </c>
      <c r="P24" s="27">
        <f t="shared" si="1"/>
        <v>-0.73188900000000023</v>
      </c>
      <c r="Q24" s="35">
        <f t="shared" si="3"/>
        <v>17</v>
      </c>
      <c r="R24" s="36">
        <v>80.319496000000001</v>
      </c>
      <c r="S24" s="31"/>
      <c r="T24" s="32">
        <f t="shared" si="2"/>
        <v>-0.73188900000000023</v>
      </c>
      <c r="U24" s="31"/>
      <c r="V24" s="31"/>
      <c r="W24" s="31"/>
    </row>
    <row r="25" spans="1:23">
      <c r="A25" s="33" t="s">
        <v>44</v>
      </c>
      <c r="B25" s="34">
        <v>4.6976689999999994</v>
      </c>
      <c r="C25" s="34">
        <v>4.4485779999999995</v>
      </c>
      <c r="D25" s="34">
        <v>4.6075020000000002</v>
      </c>
      <c r="E25" s="34">
        <v>4.8210329999999999</v>
      </c>
      <c r="F25" s="34">
        <v>4.5394139999999998</v>
      </c>
      <c r="G25" s="34">
        <v>4.5652240000000006</v>
      </c>
      <c r="H25" s="34">
        <v>4.1333010000000003</v>
      </c>
      <c r="I25" s="34">
        <v>3.7853909999999997</v>
      </c>
      <c r="J25" s="34">
        <v>3.6619390000000003</v>
      </c>
      <c r="K25" s="34">
        <v>3.235897</v>
      </c>
      <c r="L25" s="34">
        <v>3.0687730000000002</v>
      </c>
      <c r="M25" s="34">
        <v>3.3951750000000001</v>
      </c>
      <c r="N25" s="34">
        <v>4.2370289999999997</v>
      </c>
      <c r="O25" s="34">
        <f t="shared" si="0"/>
        <v>-0.3704730000000005</v>
      </c>
      <c r="P25" s="28">
        <f t="shared" si="1"/>
        <v>-0.46063999999999972</v>
      </c>
      <c r="Q25" s="35">
        <f t="shared" si="3"/>
        <v>11</v>
      </c>
      <c r="R25" s="36">
        <v>10523.000378000001</v>
      </c>
      <c r="S25" s="31"/>
      <c r="T25" s="32">
        <f t="shared" si="2"/>
        <v>-0.46063999999999972</v>
      </c>
      <c r="U25" s="31"/>
      <c r="V25" s="31"/>
      <c r="W25" s="31"/>
    </row>
    <row r="26" spans="1:23">
      <c r="A26" s="33" t="s">
        <v>45</v>
      </c>
      <c r="B26" s="34">
        <v>1.211363</v>
      </c>
      <c r="C26" s="34">
        <v>1.2484959999999998</v>
      </c>
      <c r="D26" s="34">
        <v>1.253997</v>
      </c>
      <c r="E26" s="34">
        <v>1.284348</v>
      </c>
      <c r="F26" s="34">
        <v>1.3611880000000001</v>
      </c>
      <c r="G26" s="34">
        <v>1.3344749999999999</v>
      </c>
      <c r="H26" s="34">
        <v>1.2299880000000001</v>
      </c>
      <c r="I26" s="34">
        <v>1.246124</v>
      </c>
      <c r="J26" s="34">
        <v>1.2526280000000001</v>
      </c>
      <c r="K26" s="34">
        <v>1.6079619999999999</v>
      </c>
      <c r="L26" s="34">
        <v>1.738866</v>
      </c>
      <c r="M26" s="34">
        <v>1.5548869999999999</v>
      </c>
      <c r="N26" s="34">
        <v>1.57477</v>
      </c>
      <c r="O26" s="34">
        <f t="shared" si="0"/>
        <v>0.32077299999999997</v>
      </c>
      <c r="P26" s="28">
        <f t="shared" si="1"/>
        <v>0.36340700000000004</v>
      </c>
      <c r="Q26" s="35">
        <f t="shared" si="3"/>
        <v>26</v>
      </c>
      <c r="R26" s="36">
        <v>2234.8307589999999</v>
      </c>
      <c r="S26" s="31"/>
      <c r="T26" s="32">
        <f t="shared" si="2"/>
        <v>0.36340700000000004</v>
      </c>
      <c r="U26" s="31"/>
      <c r="V26" s="31"/>
      <c r="W26" s="31"/>
    </row>
    <row r="27" spans="1:23">
      <c r="A27" s="33" t="s">
        <v>46</v>
      </c>
      <c r="B27" s="34">
        <v>5.0138179999999997</v>
      </c>
      <c r="C27" s="34">
        <v>4.7860749999999994</v>
      </c>
      <c r="D27" s="34">
        <v>4.7330450000000006</v>
      </c>
      <c r="E27" s="34">
        <v>4.5642230000000001</v>
      </c>
      <c r="F27" s="34">
        <v>4.3996750000000002</v>
      </c>
      <c r="G27" s="34">
        <v>4.2514750000000001</v>
      </c>
      <c r="H27" s="34">
        <v>4.300421</v>
      </c>
      <c r="I27" s="34">
        <v>4.4562689999999998</v>
      </c>
      <c r="J27" s="34">
        <v>4.377726</v>
      </c>
      <c r="K27" s="34">
        <v>4.2819440000000002</v>
      </c>
      <c r="L27" s="34">
        <v>4.4347750000000001</v>
      </c>
      <c r="M27" s="34">
        <v>4.9837150000000001</v>
      </c>
      <c r="N27" s="34">
        <v>5.2976739999999998</v>
      </c>
      <c r="O27" s="34">
        <f t="shared" si="0"/>
        <v>0.56462899999999916</v>
      </c>
      <c r="P27" s="27">
        <f t="shared" si="1"/>
        <v>0.28385600000000011</v>
      </c>
      <c r="Q27" s="35">
        <f t="shared" si="3"/>
        <v>8</v>
      </c>
      <c r="R27" s="36">
        <v>6983.0079110000006</v>
      </c>
      <c r="S27" s="31"/>
      <c r="T27" s="32">
        <f t="shared" si="2"/>
        <v>0.28385600000000011</v>
      </c>
      <c r="U27" s="31"/>
      <c r="V27" s="31"/>
      <c r="W27" s="31"/>
    </row>
    <row r="28" spans="1:23">
      <c r="A28" s="33" t="s">
        <v>47</v>
      </c>
      <c r="B28" s="34">
        <v>5.7413500000000006</v>
      </c>
      <c r="C28" s="34">
        <v>5.8597250000000001</v>
      </c>
      <c r="D28" s="34">
        <v>5.8247179999999998</v>
      </c>
      <c r="E28" s="34">
        <v>5.8961169999999994</v>
      </c>
      <c r="F28" s="34">
        <v>6.0617489999999998</v>
      </c>
      <c r="G28" s="34">
        <v>6.3127199999999997</v>
      </c>
      <c r="H28" s="34">
        <v>6.0390420000000002</v>
      </c>
      <c r="I28" s="34">
        <v>6.2027649999999994</v>
      </c>
      <c r="J28" s="34">
        <v>5.6052530000000003</v>
      </c>
      <c r="K28" s="34">
        <v>5.6073229999999992</v>
      </c>
      <c r="L28" s="34">
        <v>5.4939619999999998</v>
      </c>
      <c r="M28" s="34">
        <v>5.3648740000000004</v>
      </c>
      <c r="N28" s="34">
        <v>5.6518820000000005</v>
      </c>
      <c r="O28" s="34">
        <f t="shared" si="0"/>
        <v>-0.17283599999999932</v>
      </c>
      <c r="P28" s="28">
        <f t="shared" si="1"/>
        <v>-8.9468000000000103E-2</v>
      </c>
      <c r="Q28" s="35">
        <f t="shared" si="3"/>
        <v>7</v>
      </c>
      <c r="R28" s="36">
        <v>3349.151887</v>
      </c>
      <c r="S28" s="31"/>
      <c r="T28" s="32">
        <f t="shared" si="2"/>
        <v>-8.9468000000000103E-2</v>
      </c>
      <c r="U28" s="31"/>
      <c r="V28" s="31"/>
      <c r="W28" s="31"/>
    </row>
    <row r="29" spans="1:23">
      <c r="A29" s="33" t="s">
        <v>48</v>
      </c>
      <c r="B29" s="34">
        <v>2.8383469999999997</v>
      </c>
      <c r="C29" s="34">
        <v>2.7389390000000002</v>
      </c>
      <c r="D29" s="34">
        <v>2.670083</v>
      </c>
      <c r="E29" s="34">
        <v>2.5970740000000001</v>
      </c>
      <c r="F29" s="34">
        <v>2.9592700000000001</v>
      </c>
      <c r="G29" s="34">
        <v>3.36883</v>
      </c>
      <c r="H29" s="34">
        <v>2.992362</v>
      </c>
      <c r="I29" s="34">
        <v>2.9728020000000002</v>
      </c>
      <c r="J29" s="34">
        <v>3.1659250000000001</v>
      </c>
      <c r="K29" s="34">
        <v>2.8826519999999998</v>
      </c>
      <c r="L29" s="34">
        <v>2.8105609999999999</v>
      </c>
      <c r="M29" s="34">
        <v>2.9024570000000001</v>
      </c>
      <c r="N29" s="34">
        <v>2.8849329999999997</v>
      </c>
      <c r="O29" s="34">
        <f t="shared" si="0"/>
        <v>0.21484999999999976</v>
      </c>
      <c r="P29" s="27">
        <f t="shared" si="1"/>
        <v>4.6586000000000016E-2</v>
      </c>
      <c r="Q29" s="35">
        <f t="shared" si="3"/>
        <v>18</v>
      </c>
      <c r="R29" s="36">
        <v>1199.6759179999999</v>
      </c>
      <c r="S29" s="31"/>
      <c r="T29" s="32">
        <f t="shared" si="2"/>
        <v>4.6586000000000016E-2</v>
      </c>
      <c r="U29" s="31"/>
      <c r="V29" s="31"/>
      <c r="W29" s="31"/>
    </row>
    <row r="30" spans="1:23">
      <c r="A30" s="33" t="s">
        <v>49</v>
      </c>
      <c r="B30" s="34">
        <v>1.7270629999999998</v>
      </c>
      <c r="C30" s="34">
        <v>1.4984200000000001</v>
      </c>
      <c r="D30" s="34">
        <v>1.587866</v>
      </c>
      <c r="E30" s="34">
        <v>1.532802</v>
      </c>
      <c r="F30" s="34">
        <v>1.588598</v>
      </c>
      <c r="G30" s="34">
        <v>1.5821300000000003</v>
      </c>
      <c r="H30" s="34">
        <v>1.5376559999999999</v>
      </c>
      <c r="I30" s="34">
        <v>1.58636</v>
      </c>
      <c r="J30" s="34">
        <v>1.643697</v>
      </c>
      <c r="K30" s="34">
        <v>1.6186590000000001</v>
      </c>
      <c r="L30" s="34">
        <v>1.750864</v>
      </c>
      <c r="M30" s="34">
        <v>1.8826260000000001</v>
      </c>
      <c r="N30" s="34">
        <v>1.892387</v>
      </c>
      <c r="O30" s="34">
        <f t="shared" si="0"/>
        <v>0.30452100000000004</v>
      </c>
      <c r="P30" s="27">
        <f t="shared" si="1"/>
        <v>0.16532400000000025</v>
      </c>
      <c r="Q30" s="35">
        <f t="shared" si="3"/>
        <v>24</v>
      </c>
      <c r="R30" s="36">
        <v>259.05033100000003</v>
      </c>
      <c r="S30" s="31"/>
      <c r="T30" s="32">
        <f t="shared" si="2"/>
        <v>0.16532400000000025</v>
      </c>
      <c r="U30" s="31"/>
      <c r="V30" s="31"/>
      <c r="W30" s="31"/>
    </row>
    <row r="31" spans="1:23">
      <c r="A31" s="33" t="s">
        <v>50</v>
      </c>
      <c r="B31" s="34">
        <v>2.2568589999999999</v>
      </c>
      <c r="C31" s="34">
        <v>2.1983359999999998</v>
      </c>
      <c r="D31" s="34">
        <v>2.1624460000000001</v>
      </c>
      <c r="E31" s="34">
        <v>2.1597499999999998</v>
      </c>
      <c r="F31" s="34">
        <v>1.6537709999999999</v>
      </c>
      <c r="G31" s="34">
        <v>1.5128429999999999</v>
      </c>
      <c r="H31" s="34">
        <v>1.457084</v>
      </c>
      <c r="I31" s="34">
        <v>1.7029570000000001</v>
      </c>
      <c r="J31" s="34">
        <v>1.7155369999999999</v>
      </c>
      <c r="K31" s="34">
        <v>1.6636570000000002</v>
      </c>
      <c r="L31" s="34">
        <v>2.500518</v>
      </c>
      <c r="M31" s="34">
        <v>2.3863530000000002</v>
      </c>
      <c r="N31" s="34">
        <v>2.2032620000000001</v>
      </c>
      <c r="O31" s="34">
        <f t="shared" si="0"/>
        <v>4.0815999999999963E-2</v>
      </c>
      <c r="P31" s="27">
        <f t="shared" si="1"/>
        <v>-5.3596999999999895E-2</v>
      </c>
      <c r="Q31" s="35">
        <f t="shared" si="3"/>
        <v>22</v>
      </c>
      <c r="R31" s="36">
        <v>516.24101199999996</v>
      </c>
      <c r="S31" s="31"/>
      <c r="T31" s="32">
        <f t="shared" si="2"/>
        <v>-5.3596999999999895E-2</v>
      </c>
      <c r="U31" s="31"/>
      <c r="V31" s="31"/>
      <c r="W31" s="31"/>
    </row>
    <row r="32" spans="1:23">
      <c r="A32" s="33" t="s">
        <v>51</v>
      </c>
      <c r="B32" s="34">
        <v>2.3966099999999999</v>
      </c>
      <c r="C32" s="34">
        <v>2.347191</v>
      </c>
      <c r="D32" s="34">
        <v>2.5679720000000001</v>
      </c>
      <c r="E32" s="34">
        <v>2.735808</v>
      </c>
      <c r="F32" s="34">
        <v>2.5273830000000004</v>
      </c>
      <c r="G32" s="34">
        <v>2.597906</v>
      </c>
      <c r="H32" s="34">
        <v>2.5656759999999998</v>
      </c>
      <c r="I32" s="34">
        <v>2.568047</v>
      </c>
      <c r="J32" s="34">
        <v>2.734718</v>
      </c>
      <c r="K32" s="34">
        <v>2.5836860000000001</v>
      </c>
      <c r="L32" s="34">
        <v>2.7688839999999999</v>
      </c>
      <c r="M32" s="34">
        <v>3.0815890000000001</v>
      </c>
      <c r="N32" s="34">
        <v>3.1752909999999996</v>
      </c>
      <c r="O32" s="34">
        <f t="shared" si="0"/>
        <v>0.6073189999999995</v>
      </c>
      <c r="P32" s="28">
        <f t="shared" si="1"/>
        <v>0.77868099999999973</v>
      </c>
      <c r="Q32" s="35">
        <f t="shared" si="3"/>
        <v>16</v>
      </c>
      <c r="R32" s="36">
        <v>2857.0001000000002</v>
      </c>
      <c r="S32" s="31"/>
      <c r="T32" s="32">
        <f t="shared" si="2"/>
        <v>0.77868099999999973</v>
      </c>
      <c r="U32" s="31"/>
      <c r="V32" s="31"/>
      <c r="W32" s="31"/>
    </row>
    <row r="33" spans="1:23">
      <c r="A33" s="33" t="s">
        <v>52</v>
      </c>
      <c r="B33" s="34">
        <v>3.1557839999999997</v>
      </c>
      <c r="C33" s="34">
        <v>3.1003679999999996</v>
      </c>
      <c r="D33" s="34">
        <v>3.1024430000000001</v>
      </c>
      <c r="E33" s="34">
        <v>2.919638</v>
      </c>
      <c r="F33" s="34">
        <v>2.8925730000000001</v>
      </c>
      <c r="G33" s="34">
        <v>2.424849</v>
      </c>
      <c r="H33" s="34">
        <v>2.2567840000000001</v>
      </c>
      <c r="I33" s="34">
        <v>2.336878</v>
      </c>
      <c r="J33" s="34">
        <v>2.4468329999999998</v>
      </c>
      <c r="K33" s="34">
        <v>2.4270679999999998</v>
      </c>
      <c r="L33" s="34">
        <v>2.6057920000000001</v>
      </c>
      <c r="M33" s="34">
        <v>2.77203</v>
      </c>
      <c r="N33" s="34">
        <v>2.7374900000000002</v>
      </c>
      <c r="O33" s="34">
        <f t="shared" si="0"/>
        <v>-0.36495299999999986</v>
      </c>
      <c r="P33" s="28">
        <f t="shared" si="1"/>
        <v>-0.4182939999999995</v>
      </c>
      <c r="Q33" s="35">
        <f t="shared" si="3"/>
        <v>19</v>
      </c>
      <c r="R33" s="36">
        <v>5041.6002630000003</v>
      </c>
      <c r="S33" s="31"/>
      <c r="T33" s="32">
        <f t="shared" si="2"/>
        <v>-0.4182939999999995</v>
      </c>
      <c r="U33" s="31"/>
      <c r="V33" s="31"/>
      <c r="W33" s="31"/>
    </row>
    <row r="34" spans="1:23">
      <c r="A34" s="37" t="s">
        <v>53</v>
      </c>
      <c r="B34" s="38">
        <v>11.850397000000001</v>
      </c>
      <c r="C34" s="38">
        <v>11.676435</v>
      </c>
      <c r="D34" s="38">
        <v>11.774891</v>
      </c>
      <c r="E34" s="38">
        <v>11.782883999999999</v>
      </c>
      <c r="F34" s="38">
        <v>12.101115</v>
      </c>
      <c r="G34" s="38">
        <v>12.313364999999999</v>
      </c>
      <c r="H34" s="38">
        <v>14.906634</v>
      </c>
      <c r="I34" s="38">
        <v>12.210043000000001</v>
      </c>
      <c r="J34" s="38">
        <v>11.664847999999999</v>
      </c>
      <c r="K34" s="38">
        <v>11.600660999999999</v>
      </c>
      <c r="L34" s="38">
        <v>11.880494000000001</v>
      </c>
      <c r="M34" s="38">
        <v>12.569906999999999</v>
      </c>
      <c r="N34" s="38">
        <v>12.826391000000001</v>
      </c>
      <c r="O34" s="38">
        <f t="shared" si="0"/>
        <v>1.0515000000000008</v>
      </c>
      <c r="P34" s="28">
        <f t="shared" si="1"/>
        <v>0.97599400000000003</v>
      </c>
      <c r="Q34" s="39">
        <f t="shared" si="3"/>
        <v>1</v>
      </c>
      <c r="R34" s="40">
        <v>94944.921350999997</v>
      </c>
      <c r="S34" s="31"/>
      <c r="T34" s="32">
        <f t="shared" si="2"/>
        <v>0.97599400000000003</v>
      </c>
      <c r="U34" s="31"/>
      <c r="V34" s="31"/>
      <c r="W34" s="31"/>
    </row>
    <row r="35" spans="1:23">
      <c r="A35" s="33" t="s">
        <v>54</v>
      </c>
      <c r="B35" s="34">
        <v>1.502286</v>
      </c>
      <c r="C35" s="34">
        <v>1.5969990000000001</v>
      </c>
      <c r="D35" s="34">
        <v>2.242731</v>
      </c>
      <c r="E35" s="34">
        <v>2.5126870000000001</v>
      </c>
      <c r="F35" s="34">
        <v>1.818365</v>
      </c>
      <c r="G35" s="34">
        <v>2.291766</v>
      </c>
      <c r="H35" s="34">
        <v>1.5038339999999999</v>
      </c>
      <c r="I35" s="34">
        <v>1.1138110000000001</v>
      </c>
      <c r="J35" s="34">
        <v>1.210834</v>
      </c>
      <c r="K35" s="34">
        <v>1.024289</v>
      </c>
      <c r="L35" s="34">
        <v>1.17723</v>
      </c>
      <c r="M35" s="34">
        <v>1.2416020000000001</v>
      </c>
      <c r="N35" s="34">
        <v>1.009701</v>
      </c>
      <c r="O35" s="34">
        <f t="shared" si="0"/>
        <v>-1.2330300000000001</v>
      </c>
      <c r="P35" s="27">
        <f t="shared" si="1"/>
        <v>-0.49258500000000005</v>
      </c>
      <c r="Q35" s="35"/>
      <c r="R35" s="36">
        <v>50.482202999999998</v>
      </c>
      <c r="S35" s="31"/>
      <c r="T35" s="31"/>
      <c r="U35" s="31"/>
      <c r="V35" s="31"/>
      <c r="W35" s="31"/>
    </row>
    <row r="36" spans="1:23">
      <c r="A36" s="37" t="s">
        <v>55</v>
      </c>
      <c r="B36" s="38">
        <v>2.2696049999999999</v>
      </c>
      <c r="C36" s="38">
        <v>2.4320530000000002</v>
      </c>
      <c r="D36" s="38">
        <v>2.324166</v>
      </c>
      <c r="E36" s="38">
        <v>2.2999939999999999</v>
      </c>
      <c r="F36" s="38">
        <v>2.1534629999999999</v>
      </c>
      <c r="G36" s="38">
        <v>2.5016539999999998</v>
      </c>
      <c r="H36" s="38">
        <v>2.2728389999999998</v>
      </c>
      <c r="I36" s="38">
        <v>2.6257130000000002</v>
      </c>
      <c r="J36" s="38">
        <v>2.5645600000000002</v>
      </c>
      <c r="K36" s="38">
        <v>2.477795</v>
      </c>
      <c r="L36" s="38">
        <v>2.5009540000000001</v>
      </c>
      <c r="M36" s="38">
        <v>2.6782460000000001</v>
      </c>
      <c r="N36" s="38">
        <v>2.700739</v>
      </c>
      <c r="O36" s="38">
        <f t="shared" si="0"/>
        <v>0.37657300000000005</v>
      </c>
      <c r="P36" s="27">
        <f t="shared" si="1"/>
        <v>0.43113400000000013</v>
      </c>
      <c r="Q36" s="39"/>
      <c r="R36" s="40">
        <v>3969.4053430000004</v>
      </c>
      <c r="S36" s="31"/>
      <c r="T36" s="31"/>
      <c r="U36" s="31" t="s">
        <v>56</v>
      </c>
      <c r="V36" s="31"/>
      <c r="W36" s="31"/>
    </row>
    <row r="37" spans="1:23">
      <c r="A37" s="12" t="s">
        <v>57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34"/>
      <c r="P37" s="34"/>
      <c r="Q37" s="34"/>
      <c r="R37" s="33"/>
      <c r="T37" s="22">
        <f>MAX(T5:T34)</f>
        <v>3.2845040000000001</v>
      </c>
      <c r="U37" s="15" t="s">
        <v>58</v>
      </c>
    </row>
    <row r="38" spans="1:23">
      <c r="A38" s="12" t="s">
        <v>59</v>
      </c>
      <c r="B38" s="42"/>
      <c r="C38" s="42"/>
      <c r="D38" s="4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34"/>
      <c r="P38" s="34"/>
      <c r="Q38" s="34"/>
      <c r="R38" s="33"/>
      <c r="T38" s="22">
        <v>2.4</v>
      </c>
      <c r="U38" s="15" t="s">
        <v>37</v>
      </c>
    </row>
    <row r="39" spans="1:23">
      <c r="A39" s="12" t="s">
        <v>60</v>
      </c>
      <c r="B39" s="42"/>
      <c r="C39" s="42"/>
      <c r="D39" s="42"/>
      <c r="E39" s="12"/>
      <c r="F39" s="12"/>
      <c r="G39" s="12"/>
      <c r="H39" s="12"/>
      <c r="I39" s="12"/>
      <c r="J39" s="12"/>
      <c r="K39" s="42"/>
      <c r="L39" s="12"/>
      <c r="M39" s="12"/>
      <c r="N39" s="12"/>
      <c r="O39" s="34"/>
      <c r="P39" s="34"/>
      <c r="Q39" s="34"/>
      <c r="R39" s="33"/>
      <c r="T39" s="15">
        <v>2.2999999999999998</v>
      </c>
      <c r="U39" s="15" t="s">
        <v>33</v>
      </c>
    </row>
    <row r="40" spans="1:23">
      <c r="A40" s="12" t="s">
        <v>61</v>
      </c>
      <c r="B40" s="42"/>
      <c r="C40" s="42"/>
      <c r="D40" s="42"/>
      <c r="E40" s="12"/>
      <c r="F40" s="12"/>
      <c r="G40" s="12"/>
      <c r="H40" s="12"/>
      <c r="I40" s="12"/>
      <c r="J40" s="12"/>
      <c r="K40" s="42"/>
      <c r="L40" s="12"/>
      <c r="M40" s="12"/>
      <c r="N40" s="12"/>
      <c r="O40" s="34"/>
      <c r="P40" s="34"/>
      <c r="Q40" s="34"/>
      <c r="R40" s="33"/>
    </row>
    <row r="41" spans="1:2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  <c r="P41" s="13"/>
      <c r="Q41" s="13"/>
      <c r="R41" s="14"/>
    </row>
    <row r="42" spans="1:23">
      <c r="O42" s="31" t="s">
        <v>62</v>
      </c>
      <c r="P42" s="43" t="s">
        <v>63</v>
      </c>
    </row>
    <row r="43" spans="1:23">
      <c r="A43" s="44" t="s">
        <v>64</v>
      </c>
      <c r="B43" s="45">
        <f>AVERAGE(B7:B34)</f>
        <v>3.7978918214285717</v>
      </c>
      <c r="C43" s="22">
        <f t="shared" ref="C43:N43" si="4">AVERAGE(C7:C34)</f>
        <v>3.8986928928571425</v>
      </c>
      <c r="D43" s="22">
        <f t="shared" si="4"/>
        <v>4.0688894642857143</v>
      </c>
      <c r="E43" s="22">
        <f t="shared" si="4"/>
        <v>4.0631670714285715</v>
      </c>
      <c r="F43" s="22">
        <f t="shared" si="4"/>
        <v>4.1671419642857144</v>
      </c>
      <c r="G43" s="22">
        <f t="shared" si="4"/>
        <v>4.1983198928571426</v>
      </c>
      <c r="H43" s="22">
        <f t="shared" si="4"/>
        <v>3.9873201785714274</v>
      </c>
      <c r="I43" s="22">
        <f t="shared" si="4"/>
        <v>3.7563806428571431</v>
      </c>
      <c r="J43" s="22">
        <f t="shared" si="4"/>
        <v>3.840624392857142</v>
      </c>
      <c r="K43" s="22">
        <f t="shared" si="4"/>
        <v>3.9406755714285708</v>
      </c>
      <c r="L43" s="22">
        <f t="shared" si="4"/>
        <v>4.0922832499999995</v>
      </c>
      <c r="M43" s="22">
        <f t="shared" si="4"/>
        <v>4.2438379285714278</v>
      </c>
      <c r="N43" s="45">
        <f t="shared" si="4"/>
        <v>4.3289945357142861</v>
      </c>
      <c r="O43" s="34">
        <f t="shared" ref="O43:O47" si="5">N43-D43</f>
        <v>0.26010507142857175</v>
      </c>
      <c r="P43" s="45">
        <f>N43-B43</f>
        <v>0.53110271428571432</v>
      </c>
    </row>
    <row r="44" spans="1:23">
      <c r="A44" s="15" t="s">
        <v>65</v>
      </c>
      <c r="B44" s="32">
        <f>AVERAGE(B7,B11,B12,B13,B14,B15,B16,B18,B19,B20,B21,B22,B24,B25,B26,B28,B30,B31,B32)</f>
        <v>3.7992281578947367</v>
      </c>
      <c r="C44" s="32">
        <f t="shared" ref="C44:N44" si="6">AVERAGE(C7,C11,C12,C13,C14,C15,C16,C18,C19,C20,C21,C22,C24,C25,C26,C28,C30,C31,C32)</f>
        <v>3.9670565263157891</v>
      </c>
      <c r="D44" s="32">
        <f t="shared" si="6"/>
        <v>4.2184053157894743</v>
      </c>
      <c r="E44" s="32">
        <f t="shared" si="6"/>
        <v>4.2364574736842107</v>
      </c>
      <c r="F44" s="32">
        <f t="shared" si="6"/>
        <v>4.3235459473684212</v>
      </c>
      <c r="G44" s="32">
        <f t="shared" si="6"/>
        <v>4.3652408421052629</v>
      </c>
      <c r="H44" s="32">
        <f t="shared" si="6"/>
        <v>3.9065685263157888</v>
      </c>
      <c r="I44" s="32">
        <f t="shared" si="6"/>
        <v>3.730582157894736</v>
      </c>
      <c r="J44" s="32">
        <f t="shared" si="6"/>
        <v>3.8124498947368424</v>
      </c>
      <c r="K44" s="32">
        <f t="shared" si="6"/>
        <v>3.9740914736842101</v>
      </c>
      <c r="L44" s="32">
        <f t="shared" si="6"/>
        <v>4.1861478421052629</v>
      </c>
      <c r="M44" s="32">
        <f t="shared" si="6"/>
        <v>4.3066096315789464</v>
      </c>
      <c r="N44" s="32">
        <f t="shared" si="6"/>
        <v>4.4194881578947358</v>
      </c>
      <c r="O44" s="34">
        <f t="shared" si="5"/>
        <v>0.20108284210526151</v>
      </c>
      <c r="P44" s="32">
        <f>N44-B44</f>
        <v>0.62025999999999915</v>
      </c>
    </row>
    <row r="45" spans="1:23">
      <c r="A45" s="46" t="s">
        <v>66</v>
      </c>
      <c r="B45" s="47">
        <f>AVERAGE(B7,B10,B11,B13,B14,B15,B16,B18,B22,B25,B26,B28,B32,B33,B34)</f>
        <v>4.9458536666666664</v>
      </c>
      <c r="C45" s="22">
        <f t="shared" ref="C45:M45" si="7">AVERAGE(C7,C10,C11,C13,C14,C15,C16,C18,C22,C25,C26,C28,C32,C33,C34)</f>
        <v>5.1535798666666661</v>
      </c>
      <c r="D45" s="22">
        <f t="shared" si="7"/>
        <v>5.2246851999999988</v>
      </c>
      <c r="E45" s="22">
        <f t="shared" si="7"/>
        <v>5.2530637333333337</v>
      </c>
      <c r="F45" s="22">
        <f t="shared" si="7"/>
        <v>5.5366690000000007</v>
      </c>
      <c r="G45" s="22">
        <f t="shared" si="7"/>
        <v>5.4674220666666669</v>
      </c>
      <c r="H45" s="22">
        <f t="shared" si="7"/>
        <v>5.3156637333333334</v>
      </c>
      <c r="I45" s="22">
        <f t="shared" si="7"/>
        <v>5.0206483999999998</v>
      </c>
      <c r="J45" s="22">
        <f t="shared" si="7"/>
        <v>4.9934041333333328</v>
      </c>
      <c r="K45" s="22">
        <f t="shared" si="7"/>
        <v>5.2392905333333344</v>
      </c>
      <c r="L45" s="22">
        <f t="shared" si="7"/>
        <v>5.4672040666666666</v>
      </c>
      <c r="M45" s="22">
        <f t="shared" si="7"/>
        <v>5.6317424666666671</v>
      </c>
      <c r="N45" s="47">
        <f>AVERAGE(N7,N10,N11,N13,N14,N15,N16,N18,N22,N25,N26,N28,N32,N33,N34)</f>
        <v>5.7856634000000007</v>
      </c>
      <c r="O45" s="34">
        <f t="shared" si="5"/>
        <v>0.56097820000000187</v>
      </c>
      <c r="P45" s="47">
        <f>N45-B45</f>
        <v>0.83980973333333431</v>
      </c>
    </row>
    <row r="46" spans="1:23">
      <c r="A46" s="15" t="s">
        <v>67</v>
      </c>
      <c r="B46" s="32">
        <f>AVERAGE(B8,B9,B12,B17,B19,B20,B21,B23,B24,B27,B29,B30,B31)</f>
        <v>2.4733204615384614</v>
      </c>
      <c r="C46" s="32">
        <f t="shared" ref="C46:N46" si="8">AVERAGE(C8,C9,C12,C17,C19,C20,C21,C23,C24,C27,C29,C30,C31)</f>
        <v>2.4507463846153845</v>
      </c>
      <c r="D46" s="32">
        <f t="shared" si="8"/>
        <v>2.7352790000000002</v>
      </c>
      <c r="E46" s="32">
        <f t="shared" si="8"/>
        <v>2.6902093846153843</v>
      </c>
      <c r="F46" s="32">
        <f t="shared" si="8"/>
        <v>2.5869184615384619</v>
      </c>
      <c r="G46" s="32">
        <f t="shared" si="8"/>
        <v>2.7339712307692303</v>
      </c>
      <c r="H46" s="32">
        <f t="shared" si="8"/>
        <v>2.4546160769230769</v>
      </c>
      <c r="I46" s="32">
        <f t="shared" si="8"/>
        <v>2.2976101538461537</v>
      </c>
      <c r="J46" s="32">
        <f t="shared" si="8"/>
        <v>2.5104939230769228</v>
      </c>
      <c r="K46" s="32">
        <f t="shared" si="8"/>
        <v>2.4422736923076926</v>
      </c>
      <c r="L46" s="32">
        <f t="shared" si="8"/>
        <v>2.5058361538461535</v>
      </c>
      <c r="M46" s="32">
        <f t="shared" si="8"/>
        <v>2.6424096153846155</v>
      </c>
      <c r="N46" s="32">
        <f t="shared" si="8"/>
        <v>2.6482227692307698</v>
      </c>
      <c r="O46" s="34">
        <f t="shared" si="5"/>
        <v>-8.7056230769230414E-2</v>
      </c>
      <c r="P46" s="32">
        <f>N46-B46</f>
        <v>0.17490230769230841</v>
      </c>
    </row>
    <row r="47" spans="1:23">
      <c r="A47" s="15" t="s">
        <v>68</v>
      </c>
      <c r="B47" s="32">
        <f>B26</f>
        <v>1.211363</v>
      </c>
      <c r="C47" s="32">
        <f t="shared" ref="C47:N47" si="9">C26</f>
        <v>1.2484959999999998</v>
      </c>
      <c r="D47" s="32">
        <f t="shared" si="9"/>
        <v>1.253997</v>
      </c>
      <c r="E47" s="32">
        <f t="shared" si="9"/>
        <v>1.284348</v>
      </c>
      <c r="F47" s="32">
        <f t="shared" si="9"/>
        <v>1.3611880000000001</v>
      </c>
      <c r="G47" s="32">
        <f t="shared" si="9"/>
        <v>1.3344749999999999</v>
      </c>
      <c r="H47" s="32">
        <f t="shared" si="9"/>
        <v>1.2299880000000001</v>
      </c>
      <c r="I47" s="32">
        <f t="shared" si="9"/>
        <v>1.246124</v>
      </c>
      <c r="J47" s="32">
        <f t="shared" si="9"/>
        <v>1.2526280000000001</v>
      </c>
      <c r="K47" s="32">
        <f t="shared" si="9"/>
        <v>1.6079619999999999</v>
      </c>
      <c r="L47" s="32">
        <f t="shared" si="9"/>
        <v>1.738866</v>
      </c>
      <c r="M47" s="32">
        <f t="shared" si="9"/>
        <v>1.5548869999999999</v>
      </c>
      <c r="N47" s="32">
        <f t="shared" si="9"/>
        <v>1.57477</v>
      </c>
      <c r="O47" s="34">
        <f t="shared" si="5"/>
        <v>0.32077299999999997</v>
      </c>
      <c r="P47" s="32">
        <f>N47-B47</f>
        <v>0.36340700000000004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47"/>
  <sheetViews>
    <sheetView zoomScale="75" zoomScaleNormal="75" workbookViewId="0">
      <pane xSplit="1" ySplit="4" topLeftCell="B5" activePane="bottomRight" state="frozen"/>
      <selection activeCell="G20" sqref="G20"/>
      <selection pane="topRight" activeCell="G20" sqref="G20"/>
      <selection pane="bottomLeft" activeCell="G20" sqref="G20"/>
      <selection pane="bottomRight" activeCell="G20" sqref="G20"/>
    </sheetView>
  </sheetViews>
  <sheetFormatPr baseColWidth="10" defaultColWidth="9.140625" defaultRowHeight="15"/>
  <cols>
    <col min="1" max="1" width="14.85546875" style="15" customWidth="1"/>
    <col min="2" max="14" width="9.140625" style="15"/>
    <col min="15" max="15" width="15.7109375" style="15" customWidth="1"/>
    <col min="16" max="16" width="9.140625" style="15"/>
    <col min="17" max="17" width="10.85546875" style="15" customWidth="1"/>
    <col min="18" max="16384" width="9.140625" style="15"/>
  </cols>
  <sheetData>
    <row r="1" spans="1:19">
      <c r="A1" s="11" t="s">
        <v>69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3"/>
      <c r="Q1" s="14"/>
    </row>
    <row r="2" spans="1:19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4"/>
    </row>
    <row r="3" spans="1:19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 t="s">
        <v>18</v>
      </c>
      <c r="P3" s="16" t="s">
        <v>19</v>
      </c>
      <c r="Q3" s="17" t="s">
        <v>20</v>
      </c>
      <c r="S3" s="15" t="s">
        <v>21</v>
      </c>
    </row>
    <row r="4" spans="1:19">
      <c r="A4" s="18"/>
      <c r="B4" s="18">
        <v>2002</v>
      </c>
      <c r="C4" s="18">
        <v>2003</v>
      </c>
      <c r="D4" s="18">
        <v>2004</v>
      </c>
      <c r="E4" s="18">
        <v>2005</v>
      </c>
      <c r="F4" s="18">
        <v>2006</v>
      </c>
      <c r="G4" s="18">
        <v>2007</v>
      </c>
      <c r="H4" s="18">
        <v>2008</v>
      </c>
      <c r="I4" s="18">
        <v>2009</v>
      </c>
      <c r="J4" s="18">
        <v>2010</v>
      </c>
      <c r="K4" s="18">
        <v>2011</v>
      </c>
      <c r="L4" s="18">
        <v>2012</v>
      </c>
      <c r="M4" s="18">
        <v>2013</v>
      </c>
      <c r="N4" s="18">
        <v>2014</v>
      </c>
      <c r="O4" s="18" t="s">
        <v>22</v>
      </c>
      <c r="P4" s="18">
        <v>2014</v>
      </c>
      <c r="Q4" s="18">
        <v>2014</v>
      </c>
    </row>
    <row r="5" spans="1:19">
      <c r="A5" s="19" t="s">
        <v>24</v>
      </c>
      <c r="B5" s="20">
        <v>50.749628999999999</v>
      </c>
      <c r="C5" s="20">
        <v>50.953921000000001</v>
      </c>
      <c r="D5" s="20">
        <v>50.159032000000003</v>
      </c>
      <c r="E5" s="20">
        <v>49.556266999999998</v>
      </c>
      <c r="F5" s="20">
        <v>48.809019999999997</v>
      </c>
      <c r="G5" s="20">
        <v>48.540765999999998</v>
      </c>
      <c r="H5" s="20">
        <v>49.775469000000001</v>
      </c>
      <c r="I5" s="20">
        <v>51.956147000000001</v>
      </c>
      <c r="J5" s="20">
        <v>51.269494999999999</v>
      </c>
      <c r="K5" s="20">
        <v>50.824271000000003</v>
      </c>
      <c r="L5" s="20">
        <v>50.694146000000003</v>
      </c>
      <c r="M5" s="20">
        <v>50.773310000000002</v>
      </c>
      <c r="N5" s="20">
        <v>50.495111999999999</v>
      </c>
      <c r="O5" s="20">
        <f t="shared" ref="O5:O34" si="0">N5-D5</f>
        <v>0.33607999999999549</v>
      </c>
      <c r="P5" s="20"/>
      <c r="Q5" s="21">
        <v>2734142.7868809998</v>
      </c>
      <c r="S5" s="22">
        <f>N5-B5</f>
        <v>-0.25451699999999988</v>
      </c>
    </row>
    <row r="6" spans="1:19">
      <c r="A6" s="23" t="s">
        <v>25</v>
      </c>
      <c r="B6" s="24">
        <v>52.973469000000001</v>
      </c>
      <c r="C6" s="24">
        <v>52.972987000000003</v>
      </c>
      <c r="D6" s="24">
        <v>52.178077999999999</v>
      </c>
      <c r="E6" s="24">
        <v>51.573239000000001</v>
      </c>
      <c r="F6" s="24">
        <v>50.777403999999997</v>
      </c>
      <c r="G6" s="24">
        <v>50.376859000000003</v>
      </c>
      <c r="H6" s="24">
        <v>51.996702999999997</v>
      </c>
      <c r="I6" s="24">
        <v>53.999786999999998</v>
      </c>
      <c r="J6" s="24">
        <v>53.513375000000003</v>
      </c>
      <c r="K6" s="24">
        <v>53.100382000000003</v>
      </c>
      <c r="L6" s="24">
        <v>52.993929000000001</v>
      </c>
      <c r="M6" s="24">
        <v>52.927596999999999</v>
      </c>
      <c r="N6" s="24">
        <v>52.868219000000003</v>
      </c>
      <c r="O6" s="24">
        <f t="shared" si="0"/>
        <v>0.69014100000000411</v>
      </c>
      <c r="P6" s="24"/>
      <c r="Q6" s="25">
        <v>2149927.188145</v>
      </c>
      <c r="S6" s="22">
        <f t="shared" ref="S6:S34" si="1">N6-B6</f>
        <v>-0.10524999999999807</v>
      </c>
    </row>
    <row r="7" spans="1:19">
      <c r="A7" s="48" t="s">
        <v>26</v>
      </c>
      <c r="B7" s="49">
        <v>54.913882999999998</v>
      </c>
      <c r="C7" s="49">
        <v>54.850754000000002</v>
      </c>
      <c r="D7" s="49">
        <v>53.5364</v>
      </c>
      <c r="E7" s="49">
        <v>53.034647999999997</v>
      </c>
      <c r="F7" s="49">
        <v>52.087088000000001</v>
      </c>
      <c r="G7" s="49">
        <v>52.478096999999998</v>
      </c>
      <c r="H7" s="49">
        <v>53.447040999999999</v>
      </c>
      <c r="I7" s="49">
        <v>55.566119</v>
      </c>
      <c r="J7" s="49">
        <v>54.660378000000001</v>
      </c>
      <c r="K7" s="49">
        <v>54.744199999999999</v>
      </c>
      <c r="L7" s="49">
        <v>53.853644000000003</v>
      </c>
      <c r="M7" s="49">
        <v>53.532198999999999</v>
      </c>
      <c r="N7" s="49">
        <v>53.366416999999998</v>
      </c>
      <c r="O7" s="49">
        <f t="shared" si="0"/>
        <v>-0.16998300000000199</v>
      </c>
      <c r="P7" s="50">
        <f t="shared" ref="P7:P34" si="2">RANK(N7,N$7:N$34)</f>
        <v>5</v>
      </c>
      <c r="Q7" s="51">
        <v>96899.806276999996</v>
      </c>
      <c r="S7" s="22">
        <f t="shared" si="1"/>
        <v>-1.547466</v>
      </c>
    </row>
    <row r="8" spans="1:19">
      <c r="A8" s="52" t="s">
        <v>27</v>
      </c>
      <c r="B8" s="53">
        <v>41.693157999999997</v>
      </c>
      <c r="C8" s="53">
        <v>40.788097999999998</v>
      </c>
      <c r="D8" s="53">
        <v>38.318733999999999</v>
      </c>
      <c r="E8" s="53">
        <v>36.875677000000003</v>
      </c>
      <c r="F8" s="53">
        <v>32.607036999999998</v>
      </c>
      <c r="G8" s="53">
        <v>31.008569000000001</v>
      </c>
      <c r="H8" s="53">
        <v>29.972823000000002</v>
      </c>
      <c r="I8" s="53">
        <v>33.534084</v>
      </c>
      <c r="J8" s="53">
        <v>32.814194000000001</v>
      </c>
      <c r="K8" s="53">
        <v>33.288175000000003</v>
      </c>
      <c r="L8" s="53">
        <v>32.770611000000002</v>
      </c>
      <c r="M8" s="53">
        <v>33.051448999999998</v>
      </c>
      <c r="N8" s="53">
        <v>34.992662000000003</v>
      </c>
      <c r="O8" s="53">
        <f t="shared" si="0"/>
        <v>-3.3260719999999964</v>
      </c>
      <c r="P8" s="54">
        <f t="shared" si="2"/>
        <v>26</v>
      </c>
      <c r="Q8" s="55">
        <v>4156.0118380000004</v>
      </c>
      <c r="S8" s="22">
        <f t="shared" si="1"/>
        <v>-6.700495999999994</v>
      </c>
    </row>
    <row r="9" spans="1:19">
      <c r="A9" s="52" t="s">
        <v>28</v>
      </c>
      <c r="B9" s="53">
        <v>52.625428999999997</v>
      </c>
      <c r="C9" s="53">
        <v>52.324061999999998</v>
      </c>
      <c r="D9" s="53">
        <v>50.780884</v>
      </c>
      <c r="E9" s="53">
        <v>51.147312999999997</v>
      </c>
      <c r="F9" s="53">
        <v>51.852398000000001</v>
      </c>
      <c r="G9" s="53">
        <v>51.505591000000003</v>
      </c>
      <c r="H9" s="53">
        <v>52.093856000000002</v>
      </c>
      <c r="I9" s="53">
        <v>50.582430000000002</v>
      </c>
      <c r="J9" s="53">
        <v>51.595613</v>
      </c>
      <c r="K9" s="53">
        <v>50.690669999999997</v>
      </c>
      <c r="L9" s="53">
        <v>50.289473999999998</v>
      </c>
      <c r="M9" s="53">
        <v>49.904932000000002</v>
      </c>
      <c r="N9" s="53">
        <v>51.166192000000002</v>
      </c>
      <c r="O9" s="53">
        <f t="shared" si="0"/>
        <v>0.38530800000000198</v>
      </c>
      <c r="P9" s="54">
        <f t="shared" si="2"/>
        <v>10</v>
      </c>
      <c r="Q9" s="55">
        <v>27002.188620000001</v>
      </c>
      <c r="S9" s="22">
        <f t="shared" si="1"/>
        <v>-1.4592369999999946</v>
      </c>
    </row>
    <row r="10" spans="1:19" s="60" customFormat="1">
      <c r="A10" s="56" t="s">
        <v>29</v>
      </c>
      <c r="B10" s="57">
        <v>52.853968000000002</v>
      </c>
      <c r="C10" s="57">
        <v>52.562466999999998</v>
      </c>
      <c r="D10" s="57">
        <v>49.984180000000002</v>
      </c>
      <c r="E10" s="57">
        <v>47.667758999999997</v>
      </c>
      <c r="F10" s="57">
        <v>48.899766999999997</v>
      </c>
      <c r="G10" s="57">
        <v>50.045786999999997</v>
      </c>
      <c r="H10" s="57">
        <v>52.562578000000002</v>
      </c>
      <c r="I10" s="57">
        <v>55.414028000000002</v>
      </c>
      <c r="J10" s="57">
        <v>50.498351</v>
      </c>
      <c r="K10" s="57">
        <v>50.604156000000003</v>
      </c>
      <c r="L10" s="57">
        <v>50.030918</v>
      </c>
      <c r="M10" s="57">
        <v>53.003520000000002</v>
      </c>
      <c r="N10" s="57">
        <v>52.285029000000002</v>
      </c>
      <c r="O10" s="57">
        <f t="shared" si="0"/>
        <v>2.3008489999999995</v>
      </c>
      <c r="P10" s="58">
        <f t="shared" si="2"/>
        <v>9</v>
      </c>
      <c r="Q10" s="59">
        <v>67919.996832000004</v>
      </c>
      <c r="S10" s="22">
        <f t="shared" si="1"/>
        <v>-0.56893900000000031</v>
      </c>
    </row>
    <row r="11" spans="1:19">
      <c r="A11" s="52" t="s">
        <v>30</v>
      </c>
      <c r="B11" s="53">
        <v>60.613402999999998</v>
      </c>
      <c r="C11" s="53">
        <v>60.288825000000003</v>
      </c>
      <c r="D11" s="53">
        <v>59.230746000000003</v>
      </c>
      <c r="E11" s="53">
        <v>57.906140999999998</v>
      </c>
      <c r="F11" s="53">
        <v>56.757876000000003</v>
      </c>
      <c r="G11" s="53">
        <v>54.993445000000001</v>
      </c>
      <c r="H11" s="53">
        <v>55.923191000000003</v>
      </c>
      <c r="I11" s="53">
        <v>57.470385</v>
      </c>
      <c r="J11" s="53">
        <v>56.731113000000001</v>
      </c>
      <c r="K11" s="53">
        <v>55.619298000000001</v>
      </c>
      <c r="L11" s="53">
        <v>55.814739000000003</v>
      </c>
      <c r="M11" s="53">
        <v>56.35915</v>
      </c>
      <c r="N11" s="53">
        <v>56.696134999999998</v>
      </c>
      <c r="O11" s="53">
        <f t="shared" si="0"/>
        <v>-2.5346110000000053</v>
      </c>
      <c r="P11" s="54">
        <f t="shared" si="2"/>
        <v>3</v>
      </c>
      <c r="Q11" s="55">
        <v>629203.49291899998</v>
      </c>
      <c r="S11" s="22">
        <f t="shared" si="1"/>
        <v>-3.917268</v>
      </c>
    </row>
    <row r="12" spans="1:19">
      <c r="A12" s="52" t="s">
        <v>31</v>
      </c>
      <c r="B12" s="53">
        <v>54.250151000000002</v>
      </c>
      <c r="C12" s="53">
        <v>53.676130000000001</v>
      </c>
      <c r="D12" s="53">
        <v>51.982298</v>
      </c>
      <c r="E12" s="53">
        <v>50.586483999999999</v>
      </c>
      <c r="F12" s="53">
        <v>49.276266999999997</v>
      </c>
      <c r="G12" s="53">
        <v>50.088712000000001</v>
      </c>
      <c r="H12" s="53">
        <v>54.583007000000002</v>
      </c>
      <c r="I12" s="53">
        <v>51.927500000000002</v>
      </c>
      <c r="J12" s="53">
        <v>53.364156000000001</v>
      </c>
      <c r="K12" s="53">
        <v>51.942438000000003</v>
      </c>
      <c r="L12" s="53">
        <v>50.773229000000001</v>
      </c>
      <c r="M12" s="53">
        <v>51.096465000000002</v>
      </c>
      <c r="N12" s="53">
        <v>50.642071000000001</v>
      </c>
      <c r="O12" s="53">
        <f t="shared" si="0"/>
        <v>-1.3402269999999987</v>
      </c>
      <c r="P12" s="54">
        <f t="shared" si="2"/>
        <v>11</v>
      </c>
      <c r="Q12" s="55">
        <v>3259.8605160000002</v>
      </c>
      <c r="S12" s="22">
        <f t="shared" si="1"/>
        <v>-3.6080800000000011</v>
      </c>
    </row>
    <row r="13" spans="1:19">
      <c r="A13" s="52" t="s">
        <v>32</v>
      </c>
      <c r="B13" s="53">
        <v>35.988545000000002</v>
      </c>
      <c r="C13" s="53">
        <v>34.078938999999998</v>
      </c>
      <c r="D13" s="53">
        <v>35.090330999999999</v>
      </c>
      <c r="E13" s="53">
        <v>34.796881999999997</v>
      </c>
      <c r="F13" s="53">
        <v>33.048169000000001</v>
      </c>
      <c r="G13" s="53">
        <v>34.59695</v>
      </c>
      <c r="H13" s="53">
        <v>38.722583</v>
      </c>
      <c r="I13" s="53">
        <v>43.547471000000002</v>
      </c>
      <c r="J13" s="53">
        <v>43.089523</v>
      </c>
      <c r="K13" s="53">
        <v>45.562427999999997</v>
      </c>
      <c r="L13" s="53">
        <v>45.340212000000001</v>
      </c>
      <c r="M13" s="53">
        <v>44.761887999999999</v>
      </c>
      <c r="N13" s="53">
        <v>44.105122000000001</v>
      </c>
      <c r="O13" s="53">
        <f t="shared" si="0"/>
        <v>9.0147910000000024</v>
      </c>
      <c r="P13" s="54">
        <f t="shared" si="2"/>
        <v>19</v>
      </c>
      <c r="Q13" s="55">
        <v>24823.189754999999</v>
      </c>
      <c r="S13" s="22">
        <f t="shared" si="1"/>
        <v>8.1165769999999995</v>
      </c>
    </row>
    <row r="14" spans="1:19">
      <c r="A14" s="52" t="s">
        <v>33</v>
      </c>
      <c r="B14" s="53">
        <v>40.943361000000003</v>
      </c>
      <c r="C14" s="53">
        <v>42.054338000000001</v>
      </c>
      <c r="D14" s="53">
        <v>42.730718000000003</v>
      </c>
      <c r="E14" s="53">
        <v>42.407618999999997</v>
      </c>
      <c r="F14" s="53">
        <v>42.075888999999997</v>
      </c>
      <c r="G14" s="53">
        <v>42.997228999999997</v>
      </c>
      <c r="H14" s="53">
        <v>43.026710999999999</v>
      </c>
      <c r="I14" s="53">
        <v>42.847566999999998</v>
      </c>
      <c r="J14" s="53">
        <v>42.549585</v>
      </c>
      <c r="K14" s="53">
        <v>40.316308999999997</v>
      </c>
      <c r="L14" s="53">
        <v>44.142073000000003</v>
      </c>
      <c r="M14" s="53">
        <v>41.275226000000004</v>
      </c>
      <c r="N14" s="53">
        <v>40.158651999999996</v>
      </c>
      <c r="O14" s="53">
        <f t="shared" si="0"/>
        <v>-2.5720660000000066</v>
      </c>
      <c r="P14" s="54">
        <f t="shared" si="2"/>
        <v>22</v>
      </c>
      <c r="Q14" s="55">
        <v>25630.456671</v>
      </c>
      <c r="S14" s="45">
        <f t="shared" si="1"/>
        <v>-0.78470900000000654</v>
      </c>
    </row>
    <row r="15" spans="1:19">
      <c r="A15" s="52" t="s">
        <v>34</v>
      </c>
      <c r="B15" s="53">
        <v>47.704045000000001</v>
      </c>
      <c r="C15" s="53">
        <v>46.931421999999998</v>
      </c>
      <c r="D15" s="53">
        <v>45.787491000000003</v>
      </c>
      <c r="E15" s="53">
        <v>44.787457000000003</v>
      </c>
      <c r="F15" s="53">
        <v>44.438921000000001</v>
      </c>
      <c r="G15" s="53">
        <v>45.222881999999998</v>
      </c>
      <c r="H15" s="53">
        <v>51.061515</v>
      </c>
      <c r="I15" s="53">
        <v>54.930861</v>
      </c>
      <c r="J15" s="53">
        <v>53.133910999999998</v>
      </c>
      <c r="K15" s="53">
        <v>53.796196000000002</v>
      </c>
      <c r="L15" s="53">
        <v>52.019945999999997</v>
      </c>
      <c r="M15" s="53">
        <v>50.312790999999997</v>
      </c>
      <c r="N15" s="53">
        <v>49.823407000000003</v>
      </c>
      <c r="O15" s="53">
        <f t="shared" si="0"/>
        <v>4.0359160000000003</v>
      </c>
      <c r="P15" s="54">
        <f t="shared" si="2"/>
        <v>13</v>
      </c>
      <c r="Q15" s="55">
        <v>174249.89578799999</v>
      </c>
      <c r="S15" s="22">
        <f t="shared" si="1"/>
        <v>2.1193620000000024</v>
      </c>
    </row>
    <row r="16" spans="1:19">
      <c r="A16" s="52" t="s">
        <v>35</v>
      </c>
      <c r="B16" s="53">
        <v>50.994486000000002</v>
      </c>
      <c r="C16" s="53">
        <v>51.741425999999997</v>
      </c>
      <c r="D16" s="53">
        <v>50.925187999999999</v>
      </c>
      <c r="E16" s="53">
        <v>50.836922000000001</v>
      </c>
      <c r="F16" s="53">
        <v>50.684475999999997</v>
      </c>
      <c r="G16" s="53">
        <v>50.726804999999999</v>
      </c>
      <c r="H16" s="53">
        <v>51.347906000000002</v>
      </c>
      <c r="I16" s="53">
        <v>53.307200999999999</v>
      </c>
      <c r="J16" s="53">
        <v>53.089016999999998</v>
      </c>
      <c r="K16" s="53">
        <v>52.446772000000003</v>
      </c>
      <c r="L16" s="53">
        <v>52.654527999999999</v>
      </c>
      <c r="M16" s="53">
        <v>52.797170000000001</v>
      </c>
      <c r="N16" s="53">
        <v>53.096502999999998</v>
      </c>
      <c r="O16" s="53">
        <f t="shared" si="0"/>
        <v>2.1713149999999999</v>
      </c>
      <c r="P16" s="54">
        <f t="shared" si="2"/>
        <v>6</v>
      </c>
      <c r="Q16" s="55">
        <v>519196.71216900001</v>
      </c>
      <c r="S16" s="45">
        <f t="shared" si="1"/>
        <v>2.1020169999999965</v>
      </c>
    </row>
    <row r="17" spans="1:19">
      <c r="A17" s="52" t="s">
        <v>36</v>
      </c>
      <c r="B17" s="53">
        <v>38.517682000000001</v>
      </c>
      <c r="C17" s="53">
        <v>38.773532000000003</v>
      </c>
      <c r="D17" s="53">
        <v>39.894710000000003</v>
      </c>
      <c r="E17" s="53">
        <v>39.124473000000002</v>
      </c>
      <c r="F17" s="53">
        <v>38.856394999999999</v>
      </c>
      <c r="G17" s="53">
        <v>39.483761000000001</v>
      </c>
      <c r="H17" s="53">
        <v>40.275548000000001</v>
      </c>
      <c r="I17" s="53">
        <v>42.749872000000003</v>
      </c>
      <c r="J17" s="53">
        <v>41.885449000000001</v>
      </c>
      <c r="K17" s="53">
        <v>40.991022000000001</v>
      </c>
      <c r="L17" s="53">
        <v>40.292321999999999</v>
      </c>
      <c r="M17" s="53">
        <v>39.166280999999998</v>
      </c>
      <c r="N17" s="53">
        <v>40.602454999999999</v>
      </c>
      <c r="O17" s="53">
        <f t="shared" si="0"/>
        <v>0.70774499999999563</v>
      </c>
      <c r="P17" s="54">
        <f t="shared" si="2"/>
        <v>21</v>
      </c>
      <c r="Q17" s="55">
        <v>6415.4319249999999</v>
      </c>
      <c r="S17" s="22">
        <f t="shared" si="1"/>
        <v>2.0847729999999984</v>
      </c>
    </row>
    <row r="18" spans="1:19">
      <c r="A18" s="52" t="s">
        <v>37</v>
      </c>
      <c r="B18" s="53">
        <v>49.750712</v>
      </c>
      <c r="C18" s="53">
        <v>49.505389000000001</v>
      </c>
      <c r="D18" s="53">
        <v>49.977556999999997</v>
      </c>
      <c r="E18" s="53">
        <v>50.506646000000003</v>
      </c>
      <c r="F18" s="53">
        <v>48.773069</v>
      </c>
      <c r="G18" s="53">
        <v>49.012318</v>
      </c>
      <c r="H18" s="53">
        <v>50.542819000000001</v>
      </c>
      <c r="I18" s="53">
        <v>51.568849999999998</v>
      </c>
      <c r="J18" s="53">
        <v>51.993262999999999</v>
      </c>
      <c r="K18" s="53">
        <v>51.280468999999997</v>
      </c>
      <c r="L18" s="53">
        <v>50.037481</v>
      </c>
      <c r="M18" s="53">
        <v>50.053158794957632</v>
      </c>
      <c r="N18" s="53">
        <v>49.922870342282764</v>
      </c>
      <c r="O18" s="53">
        <f t="shared" si="0"/>
        <v>-5.46866577172338E-2</v>
      </c>
      <c r="P18" s="54">
        <f t="shared" si="2"/>
        <v>12</v>
      </c>
      <c r="Q18" s="55">
        <v>349575.41422647005</v>
      </c>
      <c r="S18" s="45">
        <f t="shared" si="1"/>
        <v>0.1721583422827635</v>
      </c>
    </row>
    <row r="19" spans="1:19">
      <c r="A19" s="52" t="s">
        <v>38</v>
      </c>
      <c r="B19" s="53">
        <v>32.852443999999998</v>
      </c>
      <c r="C19" s="53">
        <v>33.845579999999998</v>
      </c>
      <c r="D19" s="53">
        <v>32.606012999999997</v>
      </c>
      <c r="E19" s="53">
        <v>32.633310000000002</v>
      </c>
      <c r="F19" s="53">
        <v>31.113427000000001</v>
      </c>
      <c r="G19" s="53">
        <v>27.14331</v>
      </c>
      <c r="H19" s="53">
        <v>28.874665</v>
      </c>
      <c r="I19" s="53">
        <v>34.922688000000001</v>
      </c>
      <c r="J19" s="53">
        <v>35.624057000000001</v>
      </c>
      <c r="K19" s="53">
        <v>35.815511000000001</v>
      </c>
      <c r="L19" s="53">
        <v>36.042873</v>
      </c>
      <c r="M19" s="53">
        <v>33.682752000000001</v>
      </c>
      <c r="N19" s="53">
        <v>34.606051000000001</v>
      </c>
      <c r="O19" s="53">
        <f t="shared" si="0"/>
        <v>2.0000380000000035</v>
      </c>
      <c r="P19" s="54">
        <f t="shared" si="2"/>
        <v>27</v>
      </c>
      <c r="Q19" s="55">
        <v>2058.2640759999999</v>
      </c>
      <c r="S19" s="22">
        <f t="shared" si="1"/>
        <v>1.7536070000000024</v>
      </c>
    </row>
    <row r="20" spans="1:19">
      <c r="A20" s="52" t="s">
        <v>39</v>
      </c>
      <c r="B20" s="53">
        <v>51.326613999999999</v>
      </c>
      <c r="C20" s="53">
        <v>50.850557999999999</v>
      </c>
      <c r="D20" s="53">
        <v>50.510361000000003</v>
      </c>
      <c r="E20" s="53">
        <v>47.724412000000001</v>
      </c>
      <c r="F20" s="53">
        <v>47.301017000000002</v>
      </c>
      <c r="G20" s="53">
        <v>47.580571999999997</v>
      </c>
      <c r="H20" s="53">
        <v>50.054879999999997</v>
      </c>
      <c r="I20" s="53">
        <v>53.458494999999999</v>
      </c>
      <c r="J20" s="53">
        <v>52.825285000000001</v>
      </c>
      <c r="K20" s="53">
        <v>50.219389999999997</v>
      </c>
      <c r="L20" s="53">
        <v>49.303632</v>
      </c>
      <c r="M20" s="53">
        <v>48.509436999999998</v>
      </c>
      <c r="N20" s="53">
        <v>48.067248999999997</v>
      </c>
      <c r="O20" s="53">
        <f t="shared" si="0"/>
        <v>-2.4431120000000064</v>
      </c>
      <c r="P20" s="54">
        <f t="shared" si="2"/>
        <v>15</v>
      </c>
      <c r="Q20" s="55">
        <v>3272.2500930000001</v>
      </c>
      <c r="S20" s="22">
        <f t="shared" si="1"/>
        <v>-3.2593650000000025</v>
      </c>
    </row>
    <row r="21" spans="1:19">
      <c r="A21" s="52" t="s">
        <v>40</v>
      </c>
      <c r="B21" s="53">
        <v>50.238002000000002</v>
      </c>
      <c r="C21" s="53">
        <v>50.098539000000002</v>
      </c>
      <c r="D21" s="53">
        <v>50.210777</v>
      </c>
      <c r="E21" s="53">
        <v>48.973126000000001</v>
      </c>
      <c r="F21" s="53">
        <v>48.155630000000002</v>
      </c>
      <c r="G21" s="53">
        <v>47.591706000000002</v>
      </c>
      <c r="H21" s="53">
        <v>47.851424999999999</v>
      </c>
      <c r="I21" s="53">
        <v>48.535673000000003</v>
      </c>
      <c r="J21" s="53">
        <v>46.093221999999997</v>
      </c>
      <c r="K21" s="53">
        <v>46.060932000000001</v>
      </c>
      <c r="L21" s="53">
        <v>46.168674000000003</v>
      </c>
      <c r="M21" s="53">
        <v>46.52543</v>
      </c>
      <c r="N21" s="53">
        <v>46.751207000000001</v>
      </c>
      <c r="O21" s="53">
        <f t="shared" si="0"/>
        <v>-3.4595699999999994</v>
      </c>
      <c r="P21" s="54">
        <f t="shared" si="2"/>
        <v>16</v>
      </c>
      <c r="Q21" s="55">
        <v>4721.1706809999996</v>
      </c>
      <c r="S21" s="22">
        <f t="shared" si="1"/>
        <v>-3.4867950000000008</v>
      </c>
    </row>
    <row r="22" spans="1:19">
      <c r="A22" s="52" t="s">
        <v>41</v>
      </c>
      <c r="B22" s="53">
        <v>38.507398999999999</v>
      </c>
      <c r="C22" s="53">
        <v>39.450082000000002</v>
      </c>
      <c r="D22" s="53">
        <v>40.587105999999999</v>
      </c>
      <c r="E22" s="53">
        <v>40.182673000000001</v>
      </c>
      <c r="F22" s="53">
        <v>40.694598999999997</v>
      </c>
      <c r="G22" s="53">
        <v>40.693444999999997</v>
      </c>
      <c r="H22" s="53">
        <v>43.064134000000003</v>
      </c>
      <c r="I22" s="53">
        <v>43.871737000000003</v>
      </c>
      <c r="J22" s="53">
        <v>43.492528999999998</v>
      </c>
      <c r="K22" s="53">
        <v>43.773716</v>
      </c>
      <c r="L22" s="53">
        <v>43.813661000000003</v>
      </c>
      <c r="M22" s="53">
        <v>45.197212999999998</v>
      </c>
      <c r="N22" s="53">
        <v>45.469093000000001</v>
      </c>
      <c r="O22" s="53">
        <f t="shared" si="0"/>
        <v>4.8819870000000023</v>
      </c>
      <c r="P22" s="54">
        <f t="shared" si="2"/>
        <v>18</v>
      </c>
      <c r="Q22" s="55">
        <v>8479.9753760000003</v>
      </c>
      <c r="S22" s="22">
        <f t="shared" si="1"/>
        <v>6.9616940000000014</v>
      </c>
    </row>
    <row r="23" spans="1:19">
      <c r="A23" s="52" t="s">
        <v>42</v>
      </c>
      <c r="B23" s="53">
        <v>50.347504999999998</v>
      </c>
      <c r="C23" s="53">
        <v>48.676175000000001</v>
      </c>
      <c r="D23" s="53">
        <v>47.526088999999999</v>
      </c>
      <c r="E23" s="53">
        <v>48.574337</v>
      </c>
      <c r="F23" s="53">
        <v>48.801029999999997</v>
      </c>
      <c r="G23" s="53">
        <v>49.306173000000001</v>
      </c>
      <c r="H23" s="53">
        <v>50.970599999999997</v>
      </c>
      <c r="I23" s="53">
        <v>47.858584</v>
      </c>
      <c r="J23" s="53">
        <v>46.716388000000002</v>
      </c>
      <c r="K23" s="53">
        <v>46.770319999999998</v>
      </c>
      <c r="L23" s="53">
        <v>45.985233999999998</v>
      </c>
      <c r="M23" s="53">
        <v>45.829942000000003</v>
      </c>
      <c r="N23" s="53">
        <v>45.686691000000003</v>
      </c>
      <c r="O23" s="53">
        <f t="shared" si="0"/>
        <v>-1.8393979999999956</v>
      </c>
      <c r="P23" s="54">
        <f t="shared" si="2"/>
        <v>17</v>
      </c>
      <c r="Q23" s="55">
        <v>18247.124608999999</v>
      </c>
      <c r="S23" s="22">
        <f t="shared" si="1"/>
        <v>-4.6608139999999949</v>
      </c>
    </row>
    <row r="24" spans="1:19">
      <c r="A24" s="52" t="s">
        <v>43</v>
      </c>
      <c r="B24" s="53">
        <v>36.905945000000003</v>
      </c>
      <c r="C24" s="53">
        <v>35.992111000000001</v>
      </c>
      <c r="D24" s="53">
        <v>35.865381999999997</v>
      </c>
      <c r="E24" s="53">
        <v>33.938872000000003</v>
      </c>
      <c r="F24" s="53">
        <v>34.537019000000001</v>
      </c>
      <c r="G24" s="53">
        <v>30.757342000000001</v>
      </c>
      <c r="H24" s="53">
        <v>31.518436999999999</v>
      </c>
      <c r="I24" s="53">
        <v>32.963439999999999</v>
      </c>
      <c r="J24" s="53">
        <v>32.795825000000001</v>
      </c>
      <c r="K24" s="53">
        <v>34.168353000000003</v>
      </c>
      <c r="L24" s="53">
        <v>34.417470999999999</v>
      </c>
      <c r="M24" s="53">
        <v>34.918401000000003</v>
      </c>
      <c r="N24" s="53">
        <v>34.292870999999998</v>
      </c>
      <c r="O24" s="53">
        <f t="shared" si="0"/>
        <v>-1.5725109999999987</v>
      </c>
      <c r="P24" s="54">
        <f t="shared" si="2"/>
        <v>28</v>
      </c>
      <c r="Q24" s="55">
        <v>942.22990200000004</v>
      </c>
      <c r="S24" s="22">
        <f t="shared" si="1"/>
        <v>-2.6130740000000046</v>
      </c>
    </row>
    <row r="25" spans="1:19">
      <c r="A25" s="52" t="s">
        <v>44</v>
      </c>
      <c r="B25" s="53">
        <v>51.722869000000003</v>
      </c>
      <c r="C25" s="53">
        <v>53.177280000000003</v>
      </c>
      <c r="D25" s="53">
        <v>51.573819</v>
      </c>
      <c r="E25" s="53">
        <v>50.634799999999998</v>
      </c>
      <c r="F25" s="53">
        <v>51.427118</v>
      </c>
      <c r="G25" s="53">
        <v>50.744936000000003</v>
      </c>
      <c r="H25" s="53">
        <v>51.927256</v>
      </c>
      <c r="I25" s="53">
        <v>55.704568999999999</v>
      </c>
      <c r="J25" s="53">
        <v>55.028328000000002</v>
      </c>
      <c r="K25" s="53">
        <v>56.811712</v>
      </c>
      <c r="L25" s="53">
        <v>58.296667999999997</v>
      </c>
      <c r="M25" s="53">
        <v>57.419204000000001</v>
      </c>
      <c r="N25" s="53">
        <v>54.541806000000001</v>
      </c>
      <c r="O25" s="53">
        <f t="shared" si="0"/>
        <v>2.9679870000000008</v>
      </c>
      <c r="P25" s="54">
        <f t="shared" si="2"/>
        <v>4</v>
      </c>
      <c r="Q25" s="55">
        <v>135458.942675</v>
      </c>
      <c r="S25" s="22">
        <f t="shared" si="1"/>
        <v>2.8189369999999982</v>
      </c>
    </row>
    <row r="26" spans="1:19" s="60" customFormat="1">
      <c r="A26" s="56" t="s">
        <v>45</v>
      </c>
      <c r="B26" s="57">
        <v>55.738816999999997</v>
      </c>
      <c r="C26" s="57">
        <v>56.466293</v>
      </c>
      <c r="D26" s="57">
        <v>55.305025000000001</v>
      </c>
      <c r="E26" s="57">
        <v>55.176245999999999</v>
      </c>
      <c r="F26" s="57">
        <v>55.818789000000002</v>
      </c>
      <c r="G26" s="57">
        <v>55.246136</v>
      </c>
      <c r="H26" s="57">
        <v>55.706740000000003</v>
      </c>
      <c r="I26" s="57">
        <v>56.668215000000004</v>
      </c>
      <c r="J26" s="57">
        <v>56.822699999999998</v>
      </c>
      <c r="K26" s="57">
        <v>56.627181999999998</v>
      </c>
      <c r="L26" s="57">
        <v>56.989347000000002</v>
      </c>
      <c r="M26" s="57">
        <v>57.028945999999998</v>
      </c>
      <c r="N26" s="57">
        <v>57.369160999999998</v>
      </c>
      <c r="O26" s="57">
        <f t="shared" si="0"/>
        <v>2.0641359999999978</v>
      </c>
      <c r="P26" s="58">
        <f t="shared" si="2"/>
        <v>2</v>
      </c>
      <c r="Q26" s="59">
        <v>81415.287588000007</v>
      </c>
      <c r="S26" s="22">
        <f t="shared" si="1"/>
        <v>1.6303440000000009</v>
      </c>
    </row>
    <row r="27" spans="1:19">
      <c r="A27" s="52" t="s">
        <v>46</v>
      </c>
      <c r="B27" s="53">
        <v>40.799163</v>
      </c>
      <c r="C27" s="53">
        <v>40.770778999999997</v>
      </c>
      <c r="D27" s="53">
        <v>40.013967999999998</v>
      </c>
      <c r="E27" s="53">
        <v>38.883204999999997</v>
      </c>
      <c r="F27" s="53">
        <v>38.465175000000002</v>
      </c>
      <c r="G27" s="53">
        <v>37.09102</v>
      </c>
      <c r="H27" s="53">
        <v>36.952305000000003</v>
      </c>
      <c r="I27" s="53">
        <v>38.524138000000001</v>
      </c>
      <c r="J27" s="53">
        <v>37.625069000000003</v>
      </c>
      <c r="K27" s="53">
        <v>38.193427</v>
      </c>
      <c r="L27" s="53">
        <v>40.154696999999999</v>
      </c>
      <c r="M27" s="53">
        <v>41.481538</v>
      </c>
      <c r="N27" s="53">
        <v>40.116472999999999</v>
      </c>
      <c r="O27" s="53">
        <f t="shared" si="0"/>
        <v>0.10250500000000073</v>
      </c>
      <c r="P27" s="54">
        <f t="shared" si="2"/>
        <v>23</v>
      </c>
      <c r="Q27" s="55">
        <v>52878.617689999999</v>
      </c>
      <c r="S27" s="22">
        <f t="shared" si="1"/>
        <v>-0.68269000000000091</v>
      </c>
    </row>
    <row r="28" spans="1:19">
      <c r="A28" s="52" t="s">
        <v>47</v>
      </c>
      <c r="B28" s="53">
        <v>38.728116</v>
      </c>
      <c r="C28" s="53">
        <v>39.349176999999997</v>
      </c>
      <c r="D28" s="53">
        <v>39.459971000000003</v>
      </c>
      <c r="E28" s="53">
        <v>39.197377000000003</v>
      </c>
      <c r="F28" s="53">
        <v>38.566204999999997</v>
      </c>
      <c r="G28" s="53">
        <v>38.220258000000001</v>
      </c>
      <c r="H28" s="53">
        <v>38.996859999999998</v>
      </c>
      <c r="I28" s="53">
        <v>42.482832999999999</v>
      </c>
      <c r="J28" s="53">
        <v>41.205165000000001</v>
      </c>
      <c r="K28" s="53">
        <v>41.008339999999997</v>
      </c>
      <c r="L28" s="53">
        <v>39.855730000000001</v>
      </c>
      <c r="M28" s="53">
        <v>42.105710999999999</v>
      </c>
      <c r="N28" s="53">
        <v>42.238112000000001</v>
      </c>
      <c r="O28" s="53">
        <f t="shared" si="0"/>
        <v>2.778140999999998</v>
      </c>
      <c r="P28" s="54">
        <f t="shared" si="2"/>
        <v>20</v>
      </c>
      <c r="Q28" s="55">
        <v>25029.159165000001</v>
      </c>
      <c r="S28" s="22">
        <f t="shared" si="1"/>
        <v>3.509996000000001</v>
      </c>
    </row>
    <row r="29" spans="1:19">
      <c r="A29" s="52" t="s">
        <v>48</v>
      </c>
      <c r="B29" s="53">
        <v>43.921301</v>
      </c>
      <c r="C29" s="53">
        <v>40.134149999999998</v>
      </c>
      <c r="D29" s="53">
        <v>39.419063000000001</v>
      </c>
      <c r="E29" s="53">
        <v>39.577117999999999</v>
      </c>
      <c r="F29" s="53">
        <v>40.476171000000001</v>
      </c>
      <c r="G29" s="53">
        <v>40.627791000000002</v>
      </c>
      <c r="H29" s="53">
        <v>41.040436</v>
      </c>
      <c r="I29" s="53">
        <v>44.032420999999999</v>
      </c>
      <c r="J29" s="53">
        <v>41.548048000000001</v>
      </c>
      <c r="K29" s="53">
        <v>39.234845</v>
      </c>
      <c r="L29" s="53">
        <v>40.023935000000002</v>
      </c>
      <c r="M29" s="53">
        <v>40.275528000000001</v>
      </c>
      <c r="N29" s="53">
        <v>39.153275000000001</v>
      </c>
      <c r="O29" s="53">
        <f t="shared" si="0"/>
        <v>-0.26578800000000058</v>
      </c>
      <c r="P29" s="54">
        <f t="shared" si="2"/>
        <v>24</v>
      </c>
      <c r="Q29" s="55">
        <v>16281.566623999999</v>
      </c>
      <c r="S29" s="22">
        <f t="shared" si="1"/>
        <v>-4.768025999999999</v>
      </c>
    </row>
    <row r="30" spans="1:19">
      <c r="A30" s="52" t="s">
        <v>49</v>
      </c>
      <c r="B30" s="53">
        <v>54.22289</v>
      </c>
      <c r="C30" s="53">
        <v>54.063997000000001</v>
      </c>
      <c r="D30" s="53">
        <v>54.011308</v>
      </c>
      <c r="E30" s="53">
        <v>52.804993000000003</v>
      </c>
      <c r="F30" s="53">
        <v>52.211520999999998</v>
      </c>
      <c r="G30" s="53">
        <v>50.133136</v>
      </c>
      <c r="H30" s="53">
        <v>51.122418000000003</v>
      </c>
      <c r="I30" s="53">
        <v>52.209288999999998</v>
      </c>
      <c r="J30" s="53">
        <v>51.656574999999997</v>
      </c>
      <c r="K30" s="53">
        <v>51.819249999999997</v>
      </c>
      <c r="L30" s="53">
        <v>51.682352000000002</v>
      </c>
      <c r="M30" s="53">
        <v>50.281652000000001</v>
      </c>
      <c r="N30" s="53">
        <v>49.692855000000002</v>
      </c>
      <c r="O30" s="53">
        <f t="shared" si="0"/>
        <v>-4.3184529999999981</v>
      </c>
      <c r="P30" s="54">
        <f t="shared" si="2"/>
        <v>14</v>
      </c>
      <c r="Q30" s="55">
        <v>6802.4965689999999</v>
      </c>
      <c r="S30" s="22">
        <f t="shared" si="1"/>
        <v>-4.530034999999998</v>
      </c>
    </row>
    <row r="31" spans="1:19">
      <c r="A31" s="52" t="s">
        <v>50</v>
      </c>
      <c r="B31" s="53">
        <v>52.064625999999997</v>
      </c>
      <c r="C31" s="53">
        <v>50.188423999999998</v>
      </c>
      <c r="D31" s="53">
        <v>48.813643999999996</v>
      </c>
      <c r="E31" s="53">
        <v>47.809525000000001</v>
      </c>
      <c r="F31" s="53">
        <v>48.019871999999999</v>
      </c>
      <c r="G31" s="53">
        <v>47.975990000000003</v>
      </c>
      <c r="H31" s="53">
        <v>49.465423000000001</v>
      </c>
      <c r="I31" s="53">
        <v>52.100624000000003</v>
      </c>
      <c r="J31" s="53">
        <v>52.022064</v>
      </c>
      <c r="K31" s="53">
        <v>51.685487999999999</v>
      </c>
      <c r="L31" s="53">
        <v>53.460186999999998</v>
      </c>
      <c r="M31" s="53">
        <v>53.193626000000002</v>
      </c>
      <c r="N31" s="53">
        <v>52.390438000000003</v>
      </c>
      <c r="O31" s="53">
        <f t="shared" si="0"/>
        <v>3.5767940000000067</v>
      </c>
      <c r="P31" s="54">
        <f t="shared" si="2"/>
        <v>7</v>
      </c>
      <c r="Q31" s="55">
        <v>12275.474652000001</v>
      </c>
      <c r="S31" s="22">
        <f t="shared" si="1"/>
        <v>0.32581200000000621</v>
      </c>
    </row>
    <row r="32" spans="1:19" s="60" customFormat="1">
      <c r="A32" s="56" t="s">
        <v>51</v>
      </c>
      <c r="B32" s="57">
        <v>51.594887999999997</v>
      </c>
      <c r="C32" s="57">
        <v>51.578817000000001</v>
      </c>
      <c r="D32" s="57">
        <v>50.819285999999998</v>
      </c>
      <c r="E32" s="57">
        <v>51.045932999999998</v>
      </c>
      <c r="F32" s="57">
        <v>50.500509000000001</v>
      </c>
      <c r="G32" s="57">
        <v>49.599716999999998</v>
      </c>
      <c r="H32" s="57">
        <v>51.777262999999998</v>
      </c>
      <c r="I32" s="57">
        <v>54.349660999999998</v>
      </c>
      <c r="J32" s="57">
        <v>52.132232000000002</v>
      </c>
      <c r="K32" s="57">
        <v>51.208151000000001</v>
      </c>
      <c r="L32" s="57">
        <v>52.414603999999997</v>
      </c>
      <c r="M32" s="57">
        <v>51.408597</v>
      </c>
      <c r="N32" s="57">
        <v>52.378666000000003</v>
      </c>
      <c r="O32" s="57">
        <f t="shared" si="0"/>
        <v>1.5593800000000044</v>
      </c>
      <c r="P32" s="58">
        <f t="shared" si="2"/>
        <v>8</v>
      </c>
      <c r="Q32" s="59">
        <v>47128.230475999997</v>
      </c>
      <c r="S32" s="22">
        <f t="shared" si="1"/>
        <v>0.78377800000000519</v>
      </c>
    </row>
    <row r="33" spans="1:19" s="60" customFormat="1">
      <c r="A33" s="56" t="s">
        <v>52</v>
      </c>
      <c r="B33" s="57">
        <v>62.576568000000002</v>
      </c>
      <c r="C33" s="57">
        <v>62.603591999999999</v>
      </c>
      <c r="D33" s="57">
        <v>61.486908</v>
      </c>
      <c r="E33" s="57">
        <v>59.526564</v>
      </c>
      <c r="F33" s="57">
        <v>58.752451999999998</v>
      </c>
      <c r="G33" s="57">
        <v>57.620403000000003</v>
      </c>
      <c r="H33" s="57">
        <v>59.700657999999997</v>
      </c>
      <c r="I33" s="57">
        <v>58.753889000000001</v>
      </c>
      <c r="J33" s="57">
        <v>56.756225999999998</v>
      </c>
      <c r="K33" s="57">
        <v>57.676189999999998</v>
      </c>
      <c r="L33" s="57">
        <v>59.207335</v>
      </c>
      <c r="M33" s="57">
        <v>59.115372000000001</v>
      </c>
      <c r="N33" s="57">
        <v>58.529758999999999</v>
      </c>
      <c r="O33" s="57">
        <f t="shared" si="0"/>
        <v>-2.9571490000000011</v>
      </c>
      <c r="P33" s="58">
        <f t="shared" si="2"/>
        <v>1</v>
      </c>
      <c r="Q33" s="59">
        <v>107793.501787</v>
      </c>
      <c r="S33" s="22">
        <f t="shared" si="1"/>
        <v>-4.0468090000000032</v>
      </c>
    </row>
    <row r="34" spans="1:19">
      <c r="A34" s="61" t="s">
        <v>53</v>
      </c>
      <c r="B34" s="62">
        <v>38.653148999999999</v>
      </c>
      <c r="C34" s="62">
        <v>39.258631000000001</v>
      </c>
      <c r="D34" s="62">
        <v>39.491717000000001</v>
      </c>
      <c r="E34" s="62">
        <v>39.835712999999998</v>
      </c>
      <c r="F34" s="62">
        <v>39.149236999999999</v>
      </c>
      <c r="G34" s="62">
        <v>39.720979</v>
      </c>
      <c r="H34" s="62">
        <v>38.333295</v>
      </c>
      <c r="I34" s="62">
        <v>40.443626999999999</v>
      </c>
      <c r="J34" s="62">
        <v>40.574393000000001</v>
      </c>
      <c r="K34" s="62">
        <v>39.451467000000001</v>
      </c>
      <c r="L34" s="62">
        <v>38.925114000000001</v>
      </c>
      <c r="M34" s="62">
        <v>38.774697000000003</v>
      </c>
      <c r="N34" s="62">
        <v>38.301715000000002</v>
      </c>
      <c r="O34" s="62">
        <f t="shared" si="0"/>
        <v>-1.1900019999999998</v>
      </c>
      <c r="P34" s="63">
        <f t="shared" si="2"/>
        <v>25</v>
      </c>
      <c r="Q34" s="64">
        <v>283521.158811</v>
      </c>
      <c r="S34" s="22">
        <f t="shared" si="1"/>
        <v>-0.35143399999999758</v>
      </c>
    </row>
    <row r="35" spans="1:19">
      <c r="A35" s="52" t="s">
        <v>54</v>
      </c>
      <c r="B35" s="53" t="s">
        <v>70</v>
      </c>
      <c r="C35" s="53" t="s">
        <v>70</v>
      </c>
      <c r="D35" s="53" t="s">
        <v>70</v>
      </c>
      <c r="E35" s="53" t="s">
        <v>70</v>
      </c>
      <c r="F35" s="53" t="s">
        <v>70</v>
      </c>
      <c r="G35" s="53" t="s">
        <v>70</v>
      </c>
      <c r="H35" s="53" t="s">
        <v>70</v>
      </c>
      <c r="I35" s="53" t="s">
        <v>70</v>
      </c>
      <c r="J35" s="53" t="s">
        <v>70</v>
      </c>
      <c r="K35" s="53" t="s">
        <v>70</v>
      </c>
      <c r="L35" s="53" t="s">
        <v>70</v>
      </c>
      <c r="M35" s="53" t="s">
        <v>70</v>
      </c>
      <c r="N35" s="53" t="s">
        <v>70</v>
      </c>
      <c r="O35" s="53" t="s">
        <v>70</v>
      </c>
      <c r="P35" s="54"/>
      <c r="Q35" s="55" t="s">
        <v>70</v>
      </c>
    </row>
    <row r="36" spans="1:19">
      <c r="A36" s="61" t="s">
        <v>55</v>
      </c>
      <c r="B36" s="62">
        <v>43.223303000000001</v>
      </c>
      <c r="C36" s="62">
        <v>43.779834999999999</v>
      </c>
      <c r="D36" s="62">
        <v>41.290208999999997</v>
      </c>
      <c r="E36" s="62">
        <v>38.290176000000002</v>
      </c>
      <c r="F36" s="62">
        <v>36.791556999999997</v>
      </c>
      <c r="G36" s="62">
        <v>38.528753000000002</v>
      </c>
      <c r="H36" s="62">
        <v>38.286718999999998</v>
      </c>
      <c r="I36" s="62">
        <v>42.710830000000001</v>
      </c>
      <c r="J36" s="62">
        <v>41.324354</v>
      </c>
      <c r="K36" s="62">
        <v>40.494644999999998</v>
      </c>
      <c r="L36" s="62">
        <v>41.326222000000001</v>
      </c>
      <c r="M36" s="62">
        <v>43.800001999999999</v>
      </c>
      <c r="N36" s="62">
        <v>45.709384999999997</v>
      </c>
      <c r="O36" s="62">
        <f>N36-D36</f>
        <v>4.4191760000000002</v>
      </c>
      <c r="P36" s="63"/>
      <c r="Q36" s="64">
        <v>67181.262560999996</v>
      </c>
    </row>
    <row r="37" spans="1:19">
      <c r="A37" s="12" t="s">
        <v>57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34"/>
      <c r="P37" s="34"/>
      <c r="Q37" s="33"/>
    </row>
    <row r="38" spans="1:19">
      <c r="A38" s="12" t="s">
        <v>59</v>
      </c>
      <c r="B38" s="42"/>
      <c r="C38" s="42"/>
      <c r="D38" s="4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34"/>
      <c r="P38" s="34"/>
      <c r="Q38" s="33"/>
    </row>
    <row r="39" spans="1:19">
      <c r="A39" s="12" t="s">
        <v>60</v>
      </c>
      <c r="B39" s="42"/>
      <c r="C39" s="42"/>
      <c r="D39" s="42"/>
      <c r="E39" s="12"/>
      <c r="F39" s="12"/>
      <c r="G39" s="12"/>
      <c r="H39" s="12"/>
      <c r="I39" s="12"/>
      <c r="J39" s="12"/>
      <c r="K39" s="42"/>
      <c r="L39" s="12"/>
      <c r="M39" s="12"/>
      <c r="N39" s="12"/>
      <c r="O39" s="34"/>
      <c r="P39" s="34"/>
      <c r="Q39" s="33"/>
    </row>
    <row r="40" spans="1:19">
      <c r="A40" s="12" t="s">
        <v>61</v>
      </c>
      <c r="B40" s="42"/>
      <c r="C40" s="42"/>
      <c r="D40" s="42"/>
      <c r="E40" s="12"/>
      <c r="F40" s="12"/>
      <c r="G40" s="12"/>
      <c r="H40" s="12"/>
      <c r="I40" s="12"/>
      <c r="J40" s="12"/>
      <c r="K40" s="42"/>
      <c r="L40" s="12"/>
      <c r="M40" s="12"/>
      <c r="N40" s="12"/>
      <c r="O40" s="34"/>
      <c r="P40" s="34"/>
      <c r="Q40" s="33"/>
    </row>
    <row r="4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  <c r="P41" s="13"/>
      <c r="Q41" s="14"/>
    </row>
    <row r="42" spans="1:19">
      <c r="O42" s="31" t="s">
        <v>62</v>
      </c>
      <c r="P42" s="44" t="s">
        <v>63</v>
      </c>
    </row>
    <row r="43" spans="1:19">
      <c r="A43" s="15" t="s">
        <v>64</v>
      </c>
      <c r="B43" s="22">
        <f>AVERAGE(B7:B34)</f>
        <v>47.537468535714297</v>
      </c>
      <c r="C43" s="22">
        <f t="shared" ref="C43:N43" si="3">AVERAGE(C7:C34)</f>
        <v>47.288555964285706</v>
      </c>
      <c r="D43" s="22">
        <f t="shared" si="3"/>
        <v>46.640702642857143</v>
      </c>
      <c r="E43" s="22">
        <f t="shared" si="3"/>
        <v>45.935579464285716</v>
      </c>
      <c r="F43" s="22">
        <f t="shared" si="3"/>
        <v>45.476682964285715</v>
      </c>
      <c r="G43" s="22">
        <f t="shared" si="3"/>
        <v>45.079037857142858</v>
      </c>
      <c r="H43" s="22">
        <f t="shared" si="3"/>
        <v>46.461299035714276</v>
      </c>
      <c r="I43" s="22">
        <f t="shared" si="3"/>
        <v>48.225937535714287</v>
      </c>
      <c r="J43" s="22">
        <f t="shared" si="3"/>
        <v>47.44009496428572</v>
      </c>
      <c r="K43" s="22">
        <f t="shared" si="3"/>
        <v>47.207371678571427</v>
      </c>
      <c r="L43" s="22">
        <f t="shared" si="3"/>
        <v>47.312881821428562</v>
      </c>
      <c r="M43" s="22">
        <f t="shared" si="3"/>
        <v>47.18079556410563</v>
      </c>
      <c r="N43" s="22">
        <f t="shared" si="3"/>
        <v>47.01581919079581</v>
      </c>
      <c r="O43" s="34">
        <f t="shared" ref="O43:O47" si="4">N43-D43</f>
        <v>0.37511654793866711</v>
      </c>
      <c r="P43" s="45">
        <f>N43-B43</f>
        <v>-0.52164934491848669</v>
      </c>
    </row>
    <row r="44" spans="1:19">
      <c r="A44" s="15" t="s">
        <v>65</v>
      </c>
      <c r="B44" s="22">
        <f>AVERAGE(B7,B11,B12,B13,B14,B15,B16,B18,B19,B20,B21,B22,B24,B25,B26,B28,B30,B31,B32)</f>
        <v>47.845326105263155</v>
      </c>
      <c r="C44" s="22">
        <f t="shared" ref="C44:N44" si="5">AVERAGE(C7,C11,C12,C13,C14,C15,C16,C18,C19,C20,C21,C22,C24,C25,C26,C28,C30,C31,C32)</f>
        <v>47.79937268421051</v>
      </c>
      <c r="D44" s="22">
        <f t="shared" si="5"/>
        <v>47.317022157894726</v>
      </c>
      <c r="E44" s="22">
        <f t="shared" si="5"/>
        <v>46.578108736842104</v>
      </c>
      <c r="F44" s="22">
        <f t="shared" si="5"/>
        <v>46.078287421052629</v>
      </c>
      <c r="G44" s="22">
        <f t="shared" si="5"/>
        <v>45.568578210526326</v>
      </c>
      <c r="H44" s="22">
        <f t="shared" si="5"/>
        <v>47.316540736842093</v>
      </c>
      <c r="I44" s="22">
        <f t="shared" si="5"/>
        <v>49.391219894736849</v>
      </c>
      <c r="J44" s="22">
        <f t="shared" si="5"/>
        <v>48.858364631578944</v>
      </c>
      <c r="K44" s="22">
        <f t="shared" si="5"/>
        <v>48.679270263157889</v>
      </c>
      <c r="L44" s="22">
        <f t="shared" si="5"/>
        <v>48.793739526315782</v>
      </c>
      <c r="M44" s="22">
        <f t="shared" si="5"/>
        <v>48.445211410260931</v>
      </c>
      <c r="N44" s="22">
        <f t="shared" si="5"/>
        <v>48.189930860120135</v>
      </c>
      <c r="O44" s="34">
        <f t="shared" si="4"/>
        <v>0.87290870222540917</v>
      </c>
      <c r="P44" s="45">
        <f t="shared" ref="P44:P47" si="6">N44-B44</f>
        <v>0.34460475485698083</v>
      </c>
    </row>
    <row r="45" spans="1:19">
      <c r="A45" s="15" t="s">
        <v>66</v>
      </c>
      <c r="B45" s="22">
        <f>AVERAGE(B7,B10,B11,B13,B14,B15,B16,B18,B22,B25,B26,B28,B32,B33,B34)</f>
        <v>48.752280599999992</v>
      </c>
      <c r="C45" s="22">
        <f t="shared" ref="C45:N45" si="7">AVERAGE(C7,C10,C11,C13,C14,C15,C16,C18,C22,C25,C26,C28,C32,C33,C34)</f>
        <v>48.926495466666672</v>
      </c>
      <c r="D45" s="22">
        <f t="shared" si="7"/>
        <v>48.399096200000002</v>
      </c>
      <c r="E45" s="22">
        <f t="shared" si="7"/>
        <v>47.836225333333338</v>
      </c>
      <c r="F45" s="22">
        <f t="shared" si="7"/>
        <v>47.44494426666666</v>
      </c>
      <c r="G45" s="22">
        <f t="shared" si="7"/>
        <v>47.461292466666677</v>
      </c>
      <c r="H45" s="22">
        <f t="shared" si="7"/>
        <v>49.076036666666667</v>
      </c>
      <c r="I45" s="22">
        <f t="shared" si="7"/>
        <v>51.128467533333335</v>
      </c>
      <c r="J45" s="22">
        <f t="shared" si="7"/>
        <v>50.117114266666668</v>
      </c>
      <c r="K45" s="22">
        <f t="shared" si="7"/>
        <v>50.061772399999995</v>
      </c>
      <c r="L45" s="22">
        <f t="shared" si="7"/>
        <v>50.226400000000005</v>
      </c>
      <c r="M45" s="22">
        <f t="shared" si="7"/>
        <v>50.209656186330513</v>
      </c>
      <c r="N45" s="22">
        <f t="shared" si="7"/>
        <v>49.885496489485512</v>
      </c>
      <c r="O45" s="34">
        <f t="shared" si="4"/>
        <v>1.4864002894855091</v>
      </c>
      <c r="P45" s="45">
        <f t="shared" si="6"/>
        <v>1.1332158894855198</v>
      </c>
    </row>
    <row r="46" spans="1:19">
      <c r="A46" s="15" t="s">
        <v>67</v>
      </c>
      <c r="B46" s="22">
        <f>AVERAGE(B8,B9,B12,B17,B19,B20,B21,B23,B24,B27,B29,B30,B31)</f>
        <v>46.135762307692303</v>
      </c>
      <c r="C46" s="22">
        <f t="shared" ref="C46:N46" si="8">AVERAGE(C8,C9,C12,C17,C19,C20,C21,C23,C24,C27,C29,C30,C31)</f>
        <v>45.398625769230769</v>
      </c>
      <c r="D46" s="22">
        <f t="shared" si="8"/>
        <v>44.611787</v>
      </c>
      <c r="E46" s="22">
        <f t="shared" si="8"/>
        <v>43.742526538461533</v>
      </c>
      <c r="F46" s="22">
        <f t="shared" si="8"/>
        <v>43.205612230769233</v>
      </c>
      <c r="G46" s="22">
        <f t="shared" si="8"/>
        <v>42.330282538461539</v>
      </c>
      <c r="H46" s="22">
        <f t="shared" si="8"/>
        <v>43.444294076923072</v>
      </c>
      <c r="I46" s="22">
        <f t="shared" si="8"/>
        <v>44.87686446153846</v>
      </c>
      <c r="J46" s="22">
        <f t="shared" si="8"/>
        <v>44.351226538461532</v>
      </c>
      <c r="K46" s="22">
        <f t="shared" si="8"/>
        <v>43.913832384615382</v>
      </c>
      <c r="L46" s="22">
        <f t="shared" si="8"/>
        <v>43.951130076923079</v>
      </c>
      <c r="M46" s="22">
        <f t="shared" si="8"/>
        <v>43.68595638461538</v>
      </c>
      <c r="N46" s="22">
        <f t="shared" si="8"/>
        <v>43.704653076923073</v>
      </c>
      <c r="O46" s="34">
        <f t="shared" si="4"/>
        <v>-0.90713392307692686</v>
      </c>
      <c r="P46" s="45">
        <f t="shared" si="6"/>
        <v>-2.4311092307692306</v>
      </c>
    </row>
    <row r="47" spans="1:19">
      <c r="A47" s="15" t="s">
        <v>68</v>
      </c>
      <c r="B47" s="22">
        <f>B26</f>
        <v>55.738816999999997</v>
      </c>
      <c r="C47" s="22">
        <f t="shared" ref="C47:N47" si="9">C26</f>
        <v>56.466293</v>
      </c>
      <c r="D47" s="22">
        <f t="shared" si="9"/>
        <v>55.305025000000001</v>
      </c>
      <c r="E47" s="22">
        <f t="shared" si="9"/>
        <v>55.176245999999999</v>
      </c>
      <c r="F47" s="22">
        <f t="shared" si="9"/>
        <v>55.818789000000002</v>
      </c>
      <c r="G47" s="22">
        <f t="shared" si="9"/>
        <v>55.246136</v>
      </c>
      <c r="H47" s="22">
        <f t="shared" si="9"/>
        <v>55.706740000000003</v>
      </c>
      <c r="I47" s="22">
        <f t="shared" si="9"/>
        <v>56.668215000000004</v>
      </c>
      <c r="J47" s="22">
        <f t="shared" si="9"/>
        <v>56.822699999999998</v>
      </c>
      <c r="K47" s="22">
        <f t="shared" si="9"/>
        <v>56.627181999999998</v>
      </c>
      <c r="L47" s="22">
        <f t="shared" si="9"/>
        <v>56.989347000000002</v>
      </c>
      <c r="M47" s="22">
        <f t="shared" si="9"/>
        <v>57.028945999999998</v>
      </c>
      <c r="N47" s="22">
        <f t="shared" si="9"/>
        <v>57.369160999999998</v>
      </c>
      <c r="O47" s="34">
        <f t="shared" si="4"/>
        <v>2.0641359999999978</v>
      </c>
      <c r="P47" s="45">
        <f t="shared" si="6"/>
        <v>1.6303440000000009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49"/>
  <sheetViews>
    <sheetView zoomScale="75" zoomScaleNormal="75" workbookViewId="0">
      <selection activeCell="G20" sqref="G20"/>
    </sheetView>
  </sheetViews>
  <sheetFormatPr baseColWidth="10" defaultColWidth="9.140625" defaultRowHeight="15"/>
  <cols>
    <col min="1" max="1" width="14.85546875" style="15" customWidth="1"/>
    <col min="2" max="14" width="9.140625" style="15"/>
    <col min="15" max="15" width="15.7109375" style="15" customWidth="1"/>
    <col min="16" max="16" width="9.140625" style="15"/>
    <col min="17" max="17" width="10.85546875" style="15" customWidth="1"/>
    <col min="18" max="16384" width="9.140625" style="15"/>
  </cols>
  <sheetData>
    <row r="1" spans="1:19">
      <c r="A1" s="11" t="s">
        <v>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3"/>
      <c r="Q1" s="14"/>
    </row>
    <row r="2" spans="1:19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4"/>
    </row>
    <row r="3" spans="1:19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 t="s">
        <v>18</v>
      </c>
      <c r="P3" s="16" t="s">
        <v>19</v>
      </c>
      <c r="Q3" s="17" t="s">
        <v>20</v>
      </c>
      <c r="S3" s="15" t="s">
        <v>21</v>
      </c>
    </row>
    <row r="4" spans="1:19">
      <c r="A4" s="18"/>
      <c r="B4" s="18">
        <v>2002</v>
      </c>
      <c r="C4" s="18">
        <v>2003</v>
      </c>
      <c r="D4" s="18">
        <v>2004</v>
      </c>
      <c r="E4" s="18">
        <v>2005</v>
      </c>
      <c r="F4" s="18">
        <v>2006</v>
      </c>
      <c r="G4" s="18">
        <v>2007</v>
      </c>
      <c r="H4" s="18">
        <v>2008</v>
      </c>
      <c r="I4" s="18">
        <v>2009</v>
      </c>
      <c r="J4" s="18">
        <v>2010</v>
      </c>
      <c r="K4" s="18">
        <v>2011</v>
      </c>
      <c r="L4" s="18">
        <v>2012</v>
      </c>
      <c r="M4" s="18">
        <v>2013</v>
      </c>
      <c r="N4" s="18">
        <v>2014</v>
      </c>
      <c r="O4" s="18" t="s">
        <v>22</v>
      </c>
      <c r="P4" s="18">
        <v>2014</v>
      </c>
      <c r="Q4" s="18">
        <v>2014</v>
      </c>
    </row>
    <row r="5" spans="1:19">
      <c r="A5" s="19" t="s">
        <v>24</v>
      </c>
      <c r="B5" s="20">
        <v>20.559206</v>
      </c>
      <c r="C5" s="20">
        <v>20.412322</v>
      </c>
      <c r="D5" s="20">
        <v>21.129228999999999</v>
      </c>
      <c r="E5" s="20">
        <v>21.933451999999999</v>
      </c>
      <c r="F5" s="20">
        <v>23.132701999999998</v>
      </c>
      <c r="G5" s="20">
        <v>23.480566</v>
      </c>
      <c r="H5" s="20">
        <v>22.70579</v>
      </c>
      <c r="I5" s="20">
        <v>20.377431999999999</v>
      </c>
      <c r="J5" s="20">
        <v>20.091377000000001</v>
      </c>
      <c r="K5" s="20">
        <v>20.373678000000002</v>
      </c>
      <c r="L5" s="20">
        <v>20.804368</v>
      </c>
      <c r="M5" s="20">
        <v>20.952544</v>
      </c>
      <c r="N5" s="20">
        <v>21.155470000000001</v>
      </c>
      <c r="O5" s="20">
        <f t="shared" ref="O5:O34" si="0">N5-D5</f>
        <v>2.6241000000002401E-2</v>
      </c>
      <c r="P5" s="20"/>
      <c r="Q5" s="21">
        <v>1145498.5264989999</v>
      </c>
      <c r="S5" s="22">
        <f>N5-B5</f>
        <v>0.59626400000000146</v>
      </c>
    </row>
    <row r="6" spans="1:19">
      <c r="A6" s="23" t="s">
        <v>25</v>
      </c>
      <c r="B6" s="24">
        <v>19.678591000000001</v>
      </c>
      <c r="C6" s="24">
        <v>19.717345999999999</v>
      </c>
      <c r="D6" s="24">
        <v>20.334508</v>
      </c>
      <c r="E6" s="24">
        <v>20.965031</v>
      </c>
      <c r="F6" s="24">
        <v>22.143014000000001</v>
      </c>
      <c r="G6" s="24">
        <v>22.745929</v>
      </c>
      <c r="H6" s="24">
        <v>21.535561999999999</v>
      </c>
      <c r="I6" s="24">
        <v>19.448841999999999</v>
      </c>
      <c r="J6" s="24">
        <v>19.169505999999998</v>
      </c>
      <c r="K6" s="24">
        <v>19.678321</v>
      </c>
      <c r="L6" s="24">
        <v>20.240324000000001</v>
      </c>
      <c r="M6" s="24">
        <v>20.536121999999999</v>
      </c>
      <c r="N6" s="24">
        <v>20.504718</v>
      </c>
      <c r="O6" s="24">
        <f t="shared" si="0"/>
        <v>0.17021000000000086</v>
      </c>
      <c r="P6" s="24"/>
      <c r="Q6" s="25">
        <v>833840.30971900001</v>
      </c>
      <c r="S6" s="22">
        <f t="shared" ref="S6:S34" si="1">N6-B6</f>
        <v>0.82612699999999961</v>
      </c>
    </row>
    <row r="7" spans="1:19">
      <c r="A7" s="48" t="s">
        <v>26</v>
      </c>
      <c r="B7" s="49">
        <v>20.616351000000002</v>
      </c>
      <c r="C7" s="49">
        <v>20.487555</v>
      </c>
      <c r="D7" s="49">
        <v>21.574922000000001</v>
      </c>
      <c r="E7" s="49">
        <v>21.892990999999999</v>
      </c>
      <c r="F7" s="49">
        <v>22.912203999999999</v>
      </c>
      <c r="G7" s="49">
        <v>22.385017000000001</v>
      </c>
      <c r="H7" s="49">
        <v>22.174990000000001</v>
      </c>
      <c r="I7" s="49">
        <v>19.769328999999999</v>
      </c>
      <c r="J7" s="49">
        <v>20.365123000000001</v>
      </c>
      <c r="K7" s="49">
        <v>21.048103999999999</v>
      </c>
      <c r="L7" s="49">
        <v>22.428267999999999</v>
      </c>
      <c r="M7" s="49">
        <v>23.193762</v>
      </c>
      <c r="N7" s="49">
        <v>23.423220000000001</v>
      </c>
      <c r="O7" s="49">
        <f t="shared" si="0"/>
        <v>1.8482979999999998</v>
      </c>
      <c r="P7" s="50">
        <f t="shared" ref="P7:P34" si="2">RANK(N7,N$7:N$34)</f>
        <v>7</v>
      </c>
      <c r="Q7" s="51">
        <v>42530.595733000002</v>
      </c>
      <c r="S7" s="22">
        <f t="shared" si="1"/>
        <v>2.8068689999999989</v>
      </c>
    </row>
    <row r="8" spans="1:19">
      <c r="A8" s="52" t="s">
        <v>27</v>
      </c>
      <c r="B8" s="53">
        <v>16.110386999999999</v>
      </c>
      <c r="C8" s="53">
        <v>14.097011999999999</v>
      </c>
      <c r="D8" s="53">
        <v>13.227188999999999</v>
      </c>
      <c r="E8" s="53">
        <v>11.887734999999999</v>
      </c>
      <c r="F8" s="53">
        <v>13.049013</v>
      </c>
      <c r="G8" s="53">
        <v>19.408677000000001</v>
      </c>
      <c r="H8" s="53">
        <v>16.370761999999999</v>
      </c>
      <c r="I8" s="53">
        <v>15.425228000000001</v>
      </c>
      <c r="J8" s="53">
        <v>14.454283</v>
      </c>
      <c r="K8" s="53">
        <v>14.166565</v>
      </c>
      <c r="L8" s="53">
        <v>13.484567</v>
      </c>
      <c r="M8" s="53">
        <v>14.160854</v>
      </c>
      <c r="N8" s="53">
        <v>14.098062000000001</v>
      </c>
      <c r="O8" s="53">
        <f t="shared" si="0"/>
        <v>0.87087300000000134</v>
      </c>
      <c r="P8" s="54">
        <f t="shared" si="2"/>
        <v>22</v>
      </c>
      <c r="Q8" s="55">
        <v>1674.400007</v>
      </c>
      <c r="S8" s="22">
        <f t="shared" si="1"/>
        <v>-2.0123249999999988</v>
      </c>
    </row>
    <row r="9" spans="1:19">
      <c r="A9" s="52" t="s">
        <v>28</v>
      </c>
      <c r="B9" s="53">
        <v>19.723272999999999</v>
      </c>
      <c r="C9" s="53">
        <v>19.893180000000001</v>
      </c>
      <c r="D9" s="53">
        <v>19.356947999999999</v>
      </c>
      <c r="E9" s="53">
        <v>18.684229999999999</v>
      </c>
      <c r="F9" s="53">
        <v>19.131419999999999</v>
      </c>
      <c r="G9" s="53">
        <v>19.181546999999998</v>
      </c>
      <c r="H9" s="53">
        <v>17.899553000000001</v>
      </c>
      <c r="I9" s="53">
        <v>17.080863999999998</v>
      </c>
      <c r="J9" s="53">
        <v>15.687954</v>
      </c>
      <c r="K9" s="53">
        <v>15.255860999999999</v>
      </c>
      <c r="L9" s="53">
        <v>14.912148</v>
      </c>
      <c r="M9" s="53">
        <v>14.952453</v>
      </c>
      <c r="N9" s="53">
        <v>15.260814999999999</v>
      </c>
      <c r="O9" s="53">
        <f t="shared" si="0"/>
        <v>-4.096133</v>
      </c>
      <c r="P9" s="54">
        <f t="shared" si="2"/>
        <v>19</v>
      </c>
      <c r="Q9" s="55">
        <v>8053.6656430000003</v>
      </c>
      <c r="S9" s="22">
        <f t="shared" si="1"/>
        <v>-4.4624579999999998</v>
      </c>
    </row>
    <row r="10" spans="1:19" s="60" customFormat="1">
      <c r="A10" s="56" t="s">
        <v>29</v>
      </c>
      <c r="B10" s="57">
        <v>13.138903000000001</v>
      </c>
      <c r="C10" s="57">
        <v>13.992940000000001</v>
      </c>
      <c r="D10" s="57">
        <v>16.724426000000001</v>
      </c>
      <c r="E10" s="57">
        <v>19.585925</v>
      </c>
      <c r="F10" s="57">
        <v>17.467146</v>
      </c>
      <c r="G10" s="57">
        <v>15.534328</v>
      </c>
      <c r="H10" s="57">
        <v>14.014298999999999</v>
      </c>
      <c r="I10" s="57">
        <v>11.648975</v>
      </c>
      <c r="J10" s="57">
        <v>17.046046</v>
      </c>
      <c r="K10" s="57">
        <v>16.870044</v>
      </c>
      <c r="L10" s="57">
        <v>17.848815999999999</v>
      </c>
      <c r="M10" s="57">
        <v>15.851073</v>
      </c>
      <c r="N10" s="57">
        <v>18.564035000000001</v>
      </c>
      <c r="O10" s="57">
        <f t="shared" si="0"/>
        <v>1.8396089999999994</v>
      </c>
      <c r="P10" s="58">
        <f t="shared" si="2"/>
        <v>13</v>
      </c>
      <c r="Q10" s="59">
        <v>24115.300638000001</v>
      </c>
      <c r="S10" s="22">
        <f t="shared" si="1"/>
        <v>5.4251319999999996</v>
      </c>
    </row>
    <row r="11" spans="1:19">
      <c r="A11" s="52" t="s">
        <v>30</v>
      </c>
      <c r="B11" s="53">
        <v>12.40253</v>
      </c>
      <c r="C11" s="53">
        <v>12.620431999999999</v>
      </c>
      <c r="D11" s="53">
        <v>13.84539</v>
      </c>
      <c r="E11" s="53">
        <v>15.24569</v>
      </c>
      <c r="F11" s="53">
        <v>16.715192999999999</v>
      </c>
      <c r="G11" s="53">
        <v>17.413329999999998</v>
      </c>
      <c r="H11" s="53">
        <v>16.630697000000001</v>
      </c>
      <c r="I11" s="53">
        <v>13.986386</v>
      </c>
      <c r="J11" s="53">
        <v>14.924429999999999</v>
      </c>
      <c r="K11" s="53">
        <v>16.146854000000001</v>
      </c>
      <c r="L11" s="53">
        <v>16.566202000000001</v>
      </c>
      <c r="M11" s="53">
        <v>16.491399000000001</v>
      </c>
      <c r="N11" s="53">
        <v>16.369745999999999</v>
      </c>
      <c r="O11" s="53">
        <f t="shared" si="0"/>
        <v>2.5243559999999992</v>
      </c>
      <c r="P11" s="54">
        <f t="shared" si="2"/>
        <v>16</v>
      </c>
      <c r="Q11" s="55">
        <v>181668.49604100001</v>
      </c>
      <c r="S11" s="22">
        <f t="shared" si="1"/>
        <v>3.9672159999999987</v>
      </c>
    </row>
    <row r="12" spans="1:19">
      <c r="A12" s="52" t="s">
        <v>31</v>
      </c>
      <c r="B12" s="53">
        <v>7.5758029999999996</v>
      </c>
      <c r="C12" s="53">
        <v>8.8499789999999994</v>
      </c>
      <c r="D12" s="53">
        <v>8.7292989999999993</v>
      </c>
      <c r="E12" s="53">
        <v>8.803782</v>
      </c>
      <c r="F12" s="53">
        <v>8.6212099999999996</v>
      </c>
      <c r="G12" s="53">
        <v>8.8594039999999996</v>
      </c>
      <c r="H12" s="53">
        <v>8.6989140000000003</v>
      </c>
      <c r="I12" s="53">
        <v>7.8144910000000003</v>
      </c>
      <c r="J12" s="53">
        <v>6.8858079999999999</v>
      </c>
      <c r="K12" s="53">
        <v>6.828049</v>
      </c>
      <c r="L12" s="53">
        <v>7.3806289999999999</v>
      </c>
      <c r="M12" s="53">
        <v>8.2855589999999992</v>
      </c>
      <c r="N12" s="53">
        <v>8.0221339999999994</v>
      </c>
      <c r="O12" s="53">
        <f t="shared" si="0"/>
        <v>-0.70716499999999982</v>
      </c>
      <c r="P12" s="54">
        <f t="shared" si="2"/>
        <v>28</v>
      </c>
      <c r="Q12" s="55">
        <v>516.38956700000006</v>
      </c>
      <c r="S12" s="22">
        <f t="shared" si="1"/>
        <v>0.44633099999999981</v>
      </c>
    </row>
    <row r="13" spans="1:19">
      <c r="A13" s="52" t="s">
        <v>32</v>
      </c>
      <c r="B13" s="53">
        <v>26.054169000000002</v>
      </c>
      <c r="C13" s="53">
        <v>29.476389999999999</v>
      </c>
      <c r="D13" s="53">
        <v>28.241043999999999</v>
      </c>
      <c r="E13" s="53">
        <v>27.794892999999998</v>
      </c>
      <c r="F13" s="53">
        <v>31.483688000000001</v>
      </c>
      <c r="G13" s="53">
        <v>29.706849999999999</v>
      </c>
      <c r="H13" s="53">
        <v>24.986602999999999</v>
      </c>
      <c r="I13" s="53">
        <v>21.569303999999999</v>
      </c>
      <c r="J13" s="53">
        <v>21.409402</v>
      </c>
      <c r="K13" s="53">
        <v>20.600213</v>
      </c>
      <c r="L13" s="53">
        <v>21.138133</v>
      </c>
      <c r="M13" s="53">
        <v>21.301186999999999</v>
      </c>
      <c r="N13" s="53">
        <v>21.871597999999999</v>
      </c>
      <c r="O13" s="53">
        <f t="shared" si="0"/>
        <v>-6.3694459999999999</v>
      </c>
      <c r="P13" s="54">
        <f t="shared" si="2"/>
        <v>12</v>
      </c>
      <c r="Q13" s="55">
        <v>12309.745567</v>
      </c>
      <c r="S13" s="22">
        <f t="shared" si="1"/>
        <v>-4.1825710000000029</v>
      </c>
    </row>
    <row r="14" spans="1:19">
      <c r="A14" s="52" t="s">
        <v>33</v>
      </c>
      <c r="B14" s="53">
        <v>23.240977000000001</v>
      </c>
      <c r="C14" s="53">
        <v>22.691323000000001</v>
      </c>
      <c r="D14" s="53">
        <v>22.042144</v>
      </c>
      <c r="E14" s="53">
        <v>23.198781</v>
      </c>
      <c r="F14" s="53">
        <v>22.276243000000001</v>
      </c>
      <c r="G14" s="53">
        <v>21.337140000000002</v>
      </c>
      <c r="H14" s="53">
        <v>21.953799</v>
      </c>
      <c r="I14" s="53">
        <v>23.217652000000001</v>
      </c>
      <c r="J14" s="53">
        <v>20.310320000000001</v>
      </c>
      <c r="K14" s="53">
        <v>22.268940000000001</v>
      </c>
      <c r="L14" s="53">
        <v>20.046299999999999</v>
      </c>
      <c r="M14" s="53">
        <v>21.571611999999998</v>
      </c>
      <c r="N14" s="53">
        <v>22.417535000000001</v>
      </c>
      <c r="O14" s="53">
        <f t="shared" si="0"/>
        <v>0.37539100000000047</v>
      </c>
      <c r="P14" s="54">
        <f t="shared" si="2"/>
        <v>11</v>
      </c>
      <c r="Q14" s="55">
        <v>14307.543533</v>
      </c>
      <c r="S14" s="45">
        <f t="shared" si="1"/>
        <v>-0.82344200000000001</v>
      </c>
    </row>
    <row r="15" spans="1:19">
      <c r="A15" s="52" t="s">
        <v>34</v>
      </c>
      <c r="B15" s="53">
        <v>25.783241</v>
      </c>
      <c r="C15" s="53">
        <v>25.966470999999999</v>
      </c>
      <c r="D15" s="53">
        <v>27.112323</v>
      </c>
      <c r="E15" s="53">
        <v>28.436112000000001</v>
      </c>
      <c r="F15" s="53">
        <v>29.814333000000001</v>
      </c>
      <c r="G15" s="53">
        <v>30.479099999999999</v>
      </c>
      <c r="H15" s="53">
        <v>25.318944999999999</v>
      </c>
      <c r="I15" s="53">
        <v>23.869904999999999</v>
      </c>
      <c r="J15" s="53">
        <v>21.284383999999999</v>
      </c>
      <c r="K15" s="53">
        <v>21.056961000000001</v>
      </c>
      <c r="L15" s="53">
        <v>22.876407</v>
      </c>
      <c r="M15" s="53">
        <v>22.729904999999999</v>
      </c>
      <c r="N15" s="53">
        <v>22.993569000000001</v>
      </c>
      <c r="O15" s="53">
        <f t="shared" si="0"/>
        <v>-4.1187539999999991</v>
      </c>
      <c r="P15" s="54">
        <f t="shared" si="2"/>
        <v>8</v>
      </c>
      <c r="Q15" s="55">
        <v>80416.559766000006</v>
      </c>
      <c r="S15" s="22">
        <f t="shared" si="1"/>
        <v>-2.7896719999999995</v>
      </c>
    </row>
    <row r="16" spans="1:19">
      <c r="A16" s="52" t="s">
        <v>35</v>
      </c>
      <c r="B16" s="53">
        <v>23.020143999999998</v>
      </c>
      <c r="C16" s="53">
        <v>22.412393999999999</v>
      </c>
      <c r="D16" s="53">
        <v>23.201201999999999</v>
      </c>
      <c r="E16" s="53">
        <v>23.510456999999999</v>
      </c>
      <c r="F16" s="53">
        <v>24.233215999999999</v>
      </c>
      <c r="G16" s="53">
        <v>24.468875000000001</v>
      </c>
      <c r="H16" s="53">
        <v>24.159244000000001</v>
      </c>
      <c r="I16" s="53">
        <v>21.979241999999999</v>
      </c>
      <c r="J16" s="53">
        <v>22.052254000000001</v>
      </c>
      <c r="K16" s="53">
        <v>22.839299</v>
      </c>
      <c r="L16" s="53">
        <v>23.010255000000001</v>
      </c>
      <c r="M16" s="53">
        <v>23.236121000000001</v>
      </c>
      <c r="N16" s="53">
        <v>22.848109000000001</v>
      </c>
      <c r="O16" s="53">
        <f t="shared" si="0"/>
        <v>-0.35309299999999766</v>
      </c>
      <c r="P16" s="54">
        <f t="shared" si="2"/>
        <v>9</v>
      </c>
      <c r="Q16" s="55">
        <v>223417.029614</v>
      </c>
      <c r="S16" s="45">
        <f t="shared" si="1"/>
        <v>-0.1720349999999975</v>
      </c>
    </row>
    <row r="17" spans="1:19">
      <c r="A17" s="52" t="s">
        <v>36</v>
      </c>
      <c r="B17" s="53">
        <v>11.250425</v>
      </c>
      <c r="C17" s="53">
        <v>11.055187999999999</v>
      </c>
      <c r="D17" s="53">
        <v>10.725463</v>
      </c>
      <c r="E17" s="53">
        <v>11.673477</v>
      </c>
      <c r="F17" s="53">
        <v>12.914721</v>
      </c>
      <c r="G17" s="53">
        <v>13.647963000000001</v>
      </c>
      <c r="H17" s="53">
        <v>13.262627999999999</v>
      </c>
      <c r="I17" s="53">
        <v>12.294681000000001</v>
      </c>
      <c r="J17" s="53">
        <v>10.573718</v>
      </c>
      <c r="K17" s="53">
        <v>11.796071</v>
      </c>
      <c r="L17" s="53">
        <v>10.750999</v>
      </c>
      <c r="M17" s="53">
        <v>11.251108</v>
      </c>
      <c r="N17" s="53">
        <v>10.374351000000001</v>
      </c>
      <c r="O17" s="53">
        <f t="shared" si="0"/>
        <v>-0.35111199999999876</v>
      </c>
      <c r="P17" s="54">
        <f t="shared" si="2"/>
        <v>27</v>
      </c>
      <c r="Q17" s="55">
        <v>1639.2098350000001</v>
      </c>
      <c r="S17" s="22">
        <f t="shared" si="1"/>
        <v>-0.87607399999999913</v>
      </c>
    </row>
    <row r="18" spans="1:19">
      <c r="A18" s="52" t="s">
        <v>37</v>
      </c>
      <c r="B18" s="53">
        <v>24.072982</v>
      </c>
      <c r="C18" s="53">
        <v>25.176803</v>
      </c>
      <c r="D18" s="53">
        <v>24.001325999999999</v>
      </c>
      <c r="E18" s="53">
        <v>23.258433</v>
      </c>
      <c r="F18" s="53">
        <v>24.893369</v>
      </c>
      <c r="G18" s="53">
        <v>25.889878</v>
      </c>
      <c r="H18" s="53">
        <v>25.110686999999999</v>
      </c>
      <c r="I18" s="53">
        <v>24.197376999999999</v>
      </c>
      <c r="J18" s="53">
        <v>22.316521999999999</v>
      </c>
      <c r="K18" s="53">
        <v>22.608270000000001</v>
      </c>
      <c r="L18" s="53">
        <v>24.281846999999999</v>
      </c>
      <c r="M18" s="53">
        <v>24.898067935380059</v>
      </c>
      <c r="N18" s="53">
        <v>24.325770463394207</v>
      </c>
      <c r="O18" s="53">
        <f t="shared" si="0"/>
        <v>0.32444446339420807</v>
      </c>
      <c r="P18" s="54">
        <f t="shared" si="2"/>
        <v>6</v>
      </c>
      <c r="Q18" s="55">
        <v>170336.58577352989</v>
      </c>
      <c r="S18" s="45">
        <f t="shared" si="1"/>
        <v>0.25278846339420724</v>
      </c>
    </row>
    <row r="19" spans="1:19">
      <c r="A19" s="52" t="s">
        <v>38</v>
      </c>
      <c r="B19" s="53">
        <v>28.097791000000001</v>
      </c>
      <c r="C19" s="53">
        <v>22.833608000000002</v>
      </c>
      <c r="D19" s="53">
        <v>22.776114</v>
      </c>
      <c r="E19" s="53">
        <v>24.746065000000002</v>
      </c>
      <c r="F19" s="53">
        <v>27.160809</v>
      </c>
      <c r="G19" s="53">
        <v>34.234538000000001</v>
      </c>
      <c r="H19" s="53">
        <v>30.963349000000001</v>
      </c>
      <c r="I19" s="53">
        <v>26.200775</v>
      </c>
      <c r="J19" s="53">
        <v>25.819282999999999</v>
      </c>
      <c r="K19" s="53">
        <v>27.283684000000001</v>
      </c>
      <c r="L19" s="53">
        <v>26.078907000000001</v>
      </c>
      <c r="M19" s="53">
        <v>28.897849000000001</v>
      </c>
      <c r="N19" s="53">
        <v>27.000957</v>
      </c>
      <c r="O19" s="53">
        <f t="shared" si="0"/>
        <v>4.2248429999999999</v>
      </c>
      <c r="P19" s="54">
        <f t="shared" si="2"/>
        <v>3</v>
      </c>
      <c r="Q19" s="55">
        <v>1605.9359489999999</v>
      </c>
      <c r="S19" s="22">
        <f t="shared" si="1"/>
        <v>-1.0968340000000012</v>
      </c>
    </row>
    <row r="20" spans="1:19">
      <c r="A20" s="52" t="s">
        <v>39</v>
      </c>
      <c r="B20" s="53">
        <v>12.227029999999999</v>
      </c>
      <c r="C20" s="53">
        <v>10.463884</v>
      </c>
      <c r="D20" s="53">
        <v>11.075854</v>
      </c>
      <c r="E20" s="53">
        <v>11.509865</v>
      </c>
      <c r="F20" s="53">
        <v>12.071407000000001</v>
      </c>
      <c r="G20" s="53">
        <v>13.37354</v>
      </c>
      <c r="H20" s="53">
        <v>14.146826000000001</v>
      </c>
      <c r="I20" s="53">
        <v>9.5287559999999996</v>
      </c>
      <c r="J20" s="53">
        <v>8.6419990000000002</v>
      </c>
      <c r="K20" s="53">
        <v>10.966934999999999</v>
      </c>
      <c r="L20" s="53">
        <v>11.848459999999999</v>
      </c>
      <c r="M20" s="53">
        <v>11.995772000000001</v>
      </c>
      <c r="N20" s="53">
        <v>11.601417</v>
      </c>
      <c r="O20" s="53">
        <f t="shared" si="0"/>
        <v>0.525563</v>
      </c>
      <c r="P20" s="54">
        <f t="shared" si="2"/>
        <v>25</v>
      </c>
      <c r="Q20" s="55">
        <v>789.78383599999995</v>
      </c>
      <c r="S20" s="22">
        <f t="shared" si="1"/>
        <v>-0.62561299999999953</v>
      </c>
    </row>
    <row r="21" spans="1:19">
      <c r="A21" s="52" t="s">
        <v>40</v>
      </c>
      <c r="B21" s="53">
        <v>9.691948</v>
      </c>
      <c r="C21" s="53">
        <v>11.629434</v>
      </c>
      <c r="D21" s="53">
        <v>13.585758999999999</v>
      </c>
      <c r="E21" s="53">
        <v>14.352071</v>
      </c>
      <c r="F21" s="53">
        <v>16.054382</v>
      </c>
      <c r="G21" s="53">
        <v>15.181248999999999</v>
      </c>
      <c r="H21" s="53">
        <v>15.420605</v>
      </c>
      <c r="I21" s="53">
        <v>15.026047999999999</v>
      </c>
      <c r="J21" s="53">
        <v>14.139030999999999</v>
      </c>
      <c r="K21" s="53">
        <v>13.257277</v>
      </c>
      <c r="L21" s="53">
        <v>14.399694999999999</v>
      </c>
      <c r="M21" s="53">
        <v>14.448055999999999</v>
      </c>
      <c r="N21" s="53">
        <v>14.351143</v>
      </c>
      <c r="O21" s="53">
        <f t="shared" si="0"/>
        <v>0.76538400000000095</v>
      </c>
      <c r="P21" s="54">
        <f t="shared" si="2"/>
        <v>21</v>
      </c>
      <c r="Q21" s="55">
        <v>1449.2501480000001</v>
      </c>
      <c r="S21" s="22">
        <f t="shared" si="1"/>
        <v>4.6591950000000004</v>
      </c>
    </row>
    <row r="22" spans="1:19">
      <c r="A22" s="52" t="s">
        <v>41</v>
      </c>
      <c r="B22" s="53">
        <v>34.261730999999997</v>
      </c>
      <c r="C22" s="53">
        <v>32.764301000000003</v>
      </c>
      <c r="D22" s="53">
        <v>29.322835999999999</v>
      </c>
      <c r="E22" s="53">
        <v>30.646234</v>
      </c>
      <c r="F22" s="53">
        <v>31.388545000000001</v>
      </c>
      <c r="G22" s="53">
        <v>31.333776</v>
      </c>
      <c r="H22" s="53">
        <v>28.950495</v>
      </c>
      <c r="I22" s="53">
        <v>28.130251999999999</v>
      </c>
      <c r="J22" s="53">
        <v>29.171009000000002</v>
      </c>
      <c r="K22" s="53">
        <v>28.082469</v>
      </c>
      <c r="L22" s="53">
        <v>27.792738</v>
      </c>
      <c r="M22" s="53">
        <v>26.492394000000001</v>
      </c>
      <c r="N22" s="53">
        <v>26.099292999999999</v>
      </c>
      <c r="O22" s="53">
        <f t="shared" si="0"/>
        <v>-3.2235429999999994</v>
      </c>
      <c r="P22" s="54">
        <f t="shared" si="2"/>
        <v>4</v>
      </c>
      <c r="Q22" s="55">
        <v>4867.5122350000001</v>
      </c>
      <c r="S22" s="22">
        <f t="shared" si="1"/>
        <v>-8.1624379999999981</v>
      </c>
    </row>
    <row r="23" spans="1:19">
      <c r="A23" s="52" t="s">
        <v>42</v>
      </c>
      <c r="B23" s="53">
        <v>12.378453</v>
      </c>
      <c r="C23" s="53">
        <v>12.927426000000001</v>
      </c>
      <c r="D23" s="53">
        <v>13.096259999999999</v>
      </c>
      <c r="E23" s="53">
        <v>13.319276</v>
      </c>
      <c r="F23" s="53">
        <v>14.506257</v>
      </c>
      <c r="G23" s="53">
        <v>15.330684</v>
      </c>
      <c r="H23" s="53">
        <v>14.402025999999999</v>
      </c>
      <c r="I23" s="53">
        <v>15.268102000000001</v>
      </c>
      <c r="J23" s="53">
        <v>14.983503000000001</v>
      </c>
      <c r="K23" s="53">
        <v>14.744532</v>
      </c>
      <c r="L23" s="53">
        <v>14.426971</v>
      </c>
      <c r="M23" s="53">
        <v>12.559799999999999</v>
      </c>
      <c r="N23" s="53">
        <v>12.465444</v>
      </c>
      <c r="O23" s="53">
        <f t="shared" si="0"/>
        <v>-0.63081599999999938</v>
      </c>
      <c r="P23" s="54">
        <f t="shared" si="2"/>
        <v>24</v>
      </c>
      <c r="Q23" s="55">
        <v>4978.6600790000002</v>
      </c>
      <c r="S23" s="22">
        <f t="shared" si="1"/>
        <v>8.6990999999999374E-2</v>
      </c>
    </row>
    <row r="24" spans="1:19">
      <c r="A24" s="52" t="s">
        <v>43</v>
      </c>
      <c r="B24" s="53">
        <v>23.757769</v>
      </c>
      <c r="C24" s="53">
        <v>25.188863999999999</v>
      </c>
      <c r="D24" s="53">
        <v>23.264831999999998</v>
      </c>
      <c r="E24" s="53">
        <v>24.338996000000002</v>
      </c>
      <c r="F24" s="53">
        <v>23.961489</v>
      </c>
      <c r="G24" s="53">
        <v>29.509900999999999</v>
      </c>
      <c r="H24" s="53">
        <v>28.074404999999999</v>
      </c>
      <c r="I24" s="53">
        <v>27.643709000000001</v>
      </c>
      <c r="J24" s="53">
        <v>27.695924999999999</v>
      </c>
      <c r="K24" s="53">
        <v>25.550411</v>
      </c>
      <c r="L24" s="53">
        <v>26.553581000000001</v>
      </c>
      <c r="M24" s="53">
        <v>27.081803000000001</v>
      </c>
      <c r="N24" s="53">
        <v>27.203914000000001</v>
      </c>
      <c r="O24" s="53">
        <f t="shared" si="0"/>
        <v>3.9390820000000026</v>
      </c>
      <c r="P24" s="54">
        <f t="shared" si="2"/>
        <v>2</v>
      </c>
      <c r="Q24" s="55">
        <v>747.45391300000006</v>
      </c>
      <c r="S24" s="22">
        <f t="shared" si="1"/>
        <v>3.4461450000000013</v>
      </c>
    </row>
    <row r="25" spans="1:19">
      <c r="A25" s="52" t="s">
        <v>44</v>
      </c>
      <c r="B25" s="53">
        <v>18.062280000000001</v>
      </c>
      <c r="C25" s="53">
        <v>16.015477000000001</v>
      </c>
      <c r="D25" s="53">
        <v>17.236934999999999</v>
      </c>
      <c r="E25" s="53">
        <v>18.336188</v>
      </c>
      <c r="F25" s="53">
        <v>18.530643000000001</v>
      </c>
      <c r="G25" s="53">
        <v>19.252756999999999</v>
      </c>
      <c r="H25" s="53">
        <v>18.818123</v>
      </c>
      <c r="I25" s="53">
        <v>15.044309</v>
      </c>
      <c r="J25" s="53">
        <v>15.523904</v>
      </c>
      <c r="K25" s="53">
        <v>14.338094999999999</v>
      </c>
      <c r="L25" s="53">
        <v>13.392814</v>
      </c>
      <c r="M25" s="53">
        <v>14.163716000000001</v>
      </c>
      <c r="N25" s="53">
        <v>17.692228</v>
      </c>
      <c r="O25" s="53">
        <f t="shared" si="0"/>
        <v>0.45529300000000106</v>
      </c>
      <c r="P25" s="54">
        <f t="shared" si="2"/>
        <v>14</v>
      </c>
      <c r="Q25" s="55">
        <v>43940.064261</v>
      </c>
      <c r="S25" s="22">
        <f t="shared" si="1"/>
        <v>-0.37005200000000116</v>
      </c>
    </row>
    <row r="26" spans="1:19" s="60" customFormat="1">
      <c r="A26" s="56" t="s">
        <v>45</v>
      </c>
      <c r="B26" s="57">
        <v>15.966806</v>
      </c>
      <c r="C26" s="57">
        <v>15.361259</v>
      </c>
      <c r="D26" s="57">
        <v>16.347653000000001</v>
      </c>
      <c r="E26" s="57">
        <v>16.366149</v>
      </c>
      <c r="F26" s="57">
        <v>16.311485999999999</v>
      </c>
      <c r="G26" s="57">
        <v>17.187042999999999</v>
      </c>
      <c r="H26" s="57">
        <v>17.196387000000001</v>
      </c>
      <c r="I26" s="57">
        <v>15.277728</v>
      </c>
      <c r="J26" s="57">
        <v>15.214254</v>
      </c>
      <c r="K26" s="57">
        <v>15.595969</v>
      </c>
      <c r="L26" s="57">
        <v>15.432753999999999</v>
      </c>
      <c r="M26" s="57">
        <v>16.043507999999999</v>
      </c>
      <c r="N26" s="57">
        <v>15.919085000000001</v>
      </c>
      <c r="O26" s="57">
        <f t="shared" si="0"/>
        <v>-0.42856800000000028</v>
      </c>
      <c r="P26" s="58">
        <f t="shared" si="2"/>
        <v>17</v>
      </c>
      <c r="Q26" s="59">
        <v>22591.525580000001</v>
      </c>
      <c r="S26" s="22">
        <f t="shared" si="1"/>
        <v>-4.7720999999999236E-2</v>
      </c>
    </row>
    <row r="27" spans="1:19">
      <c r="A27" s="52" t="s">
        <v>46</v>
      </c>
      <c r="B27" s="53">
        <v>22.796325</v>
      </c>
      <c r="C27" s="53">
        <v>22.154425</v>
      </c>
      <c r="D27" s="53">
        <v>22.390965999999999</v>
      </c>
      <c r="E27" s="53">
        <v>23.252728999999999</v>
      </c>
      <c r="F27" s="53">
        <v>23.763252000000001</v>
      </c>
      <c r="G27" s="53">
        <v>25.416429000000001</v>
      </c>
      <c r="H27" s="53">
        <v>25.061136999999999</v>
      </c>
      <c r="I27" s="53">
        <v>24.756608</v>
      </c>
      <c r="J27" s="53">
        <v>23.251365</v>
      </c>
      <c r="K27" s="53">
        <v>22.916339000000001</v>
      </c>
      <c r="L27" s="53">
        <v>23.746241999999999</v>
      </c>
      <c r="M27" s="53">
        <v>22.811778</v>
      </c>
      <c r="N27" s="53">
        <v>24.396784</v>
      </c>
      <c r="O27" s="53">
        <f t="shared" si="0"/>
        <v>2.0058180000000014</v>
      </c>
      <c r="P27" s="54">
        <f t="shared" si="2"/>
        <v>5</v>
      </c>
      <c r="Q27" s="55">
        <v>32158.067060000001</v>
      </c>
      <c r="S27" s="22">
        <f t="shared" si="1"/>
        <v>1.6004590000000007</v>
      </c>
    </row>
    <row r="28" spans="1:19">
      <c r="A28" s="52" t="s">
        <v>47</v>
      </c>
      <c r="B28" s="53">
        <v>23.207424</v>
      </c>
      <c r="C28" s="53">
        <v>22.421900999999998</v>
      </c>
      <c r="D28" s="53">
        <v>20.717962</v>
      </c>
      <c r="E28" s="53">
        <v>19.815797</v>
      </c>
      <c r="F28" s="53">
        <v>20.470254000000001</v>
      </c>
      <c r="G28" s="53">
        <v>23.094783</v>
      </c>
      <c r="H28" s="53">
        <v>23.383776000000001</v>
      </c>
      <c r="I28" s="53">
        <v>22.047421</v>
      </c>
      <c r="J28" s="53">
        <v>21.311669999999999</v>
      </c>
      <c r="K28" s="53">
        <v>22.081896</v>
      </c>
      <c r="L28" s="53">
        <v>22.469652</v>
      </c>
      <c r="M28" s="53">
        <v>23.802683999999999</v>
      </c>
      <c r="N28" s="53">
        <v>22.510733999999999</v>
      </c>
      <c r="O28" s="53">
        <f t="shared" si="0"/>
        <v>1.7927719999999994</v>
      </c>
      <c r="P28" s="54">
        <f t="shared" si="2"/>
        <v>10</v>
      </c>
      <c r="Q28" s="55">
        <v>13339.250472</v>
      </c>
      <c r="S28" s="22">
        <f t="shared" si="1"/>
        <v>-0.69669000000000025</v>
      </c>
    </row>
    <row r="29" spans="1:19">
      <c r="A29" s="52" t="s">
        <v>48</v>
      </c>
      <c r="B29" s="53">
        <v>17.220496000000001</v>
      </c>
      <c r="C29" s="53">
        <v>18.244502000000001</v>
      </c>
      <c r="D29" s="53">
        <v>19.853121999999999</v>
      </c>
      <c r="E29" s="53">
        <v>16.339811999999998</v>
      </c>
      <c r="F29" s="53">
        <v>17.293536</v>
      </c>
      <c r="G29" s="53">
        <v>18.848103999999999</v>
      </c>
      <c r="H29" s="53">
        <v>18.995476</v>
      </c>
      <c r="I29" s="53">
        <v>17.452302</v>
      </c>
      <c r="J29" s="53">
        <v>15.537207</v>
      </c>
      <c r="K29" s="53">
        <v>16.430928999999999</v>
      </c>
      <c r="L29" s="53">
        <v>14.603897</v>
      </c>
      <c r="M29" s="53">
        <v>15.000629999999999</v>
      </c>
      <c r="N29" s="53">
        <v>17.180537000000001</v>
      </c>
      <c r="O29" s="53">
        <f t="shared" si="0"/>
        <v>-2.672584999999998</v>
      </c>
      <c r="P29" s="54">
        <f t="shared" si="2"/>
        <v>15</v>
      </c>
      <c r="Q29" s="55">
        <v>7144.3846100000001</v>
      </c>
      <c r="S29" s="22">
        <f t="shared" si="1"/>
        <v>-3.9958999999999634E-2</v>
      </c>
    </row>
    <row r="30" spans="1:19">
      <c r="A30" s="52" t="s">
        <v>49</v>
      </c>
      <c r="B30" s="53">
        <v>9.6497299999999999</v>
      </c>
      <c r="C30" s="53">
        <v>9.8327980000000004</v>
      </c>
      <c r="D30" s="53">
        <v>10.681068</v>
      </c>
      <c r="E30" s="53">
        <v>12.661738</v>
      </c>
      <c r="F30" s="53">
        <v>13.561242999999999</v>
      </c>
      <c r="G30" s="53">
        <v>15.104043000000001</v>
      </c>
      <c r="H30" s="53">
        <v>13.14278</v>
      </c>
      <c r="I30" s="53">
        <v>11.165886</v>
      </c>
      <c r="J30" s="53">
        <v>11.368791</v>
      </c>
      <c r="K30" s="53">
        <v>10.878303000000001</v>
      </c>
      <c r="L30" s="53">
        <v>10.473369</v>
      </c>
      <c r="M30" s="53">
        <v>10.091002</v>
      </c>
      <c r="N30" s="53">
        <v>10.646258</v>
      </c>
      <c r="O30" s="53">
        <f t="shared" si="0"/>
        <v>-3.481000000000023E-2</v>
      </c>
      <c r="P30" s="54">
        <f t="shared" si="2"/>
        <v>26</v>
      </c>
      <c r="Q30" s="55">
        <v>1457.3752019999999</v>
      </c>
      <c r="S30" s="22">
        <f t="shared" si="1"/>
        <v>0.99652799999999964</v>
      </c>
    </row>
    <row r="31" spans="1:19">
      <c r="A31" s="52" t="s">
        <v>50</v>
      </c>
      <c r="B31" s="53">
        <v>15.448681000000001</v>
      </c>
      <c r="C31" s="53">
        <v>15.389321000000001</v>
      </c>
      <c r="D31" s="53">
        <v>14.627520000000001</v>
      </c>
      <c r="E31" s="53">
        <v>14.219014</v>
      </c>
      <c r="F31" s="53">
        <v>15.149158999999999</v>
      </c>
      <c r="G31" s="53">
        <v>15.244459000000001</v>
      </c>
      <c r="H31" s="53">
        <v>15.700298999999999</v>
      </c>
      <c r="I31" s="53">
        <v>13.100035999999999</v>
      </c>
      <c r="J31" s="53">
        <v>13.226717000000001</v>
      </c>
      <c r="K31" s="53">
        <v>12.775821000000001</v>
      </c>
      <c r="L31" s="53">
        <v>13.619043</v>
      </c>
      <c r="M31" s="53">
        <v>14.743993</v>
      </c>
      <c r="N31" s="53">
        <v>15.310276999999999</v>
      </c>
      <c r="O31" s="53">
        <f t="shared" si="0"/>
        <v>0.68275699999999873</v>
      </c>
      <c r="P31" s="54">
        <f t="shared" si="2"/>
        <v>18</v>
      </c>
      <c r="Q31" s="55">
        <v>3587.3134110000001</v>
      </c>
      <c r="S31" s="22">
        <f t="shared" si="1"/>
        <v>-0.1384040000000013</v>
      </c>
    </row>
    <row r="32" spans="1:19" s="60" customFormat="1">
      <c r="A32" s="56" t="s">
        <v>51</v>
      </c>
      <c r="B32" s="57">
        <v>18.373562</v>
      </c>
      <c r="C32" s="57">
        <v>16.702970000000001</v>
      </c>
      <c r="D32" s="57">
        <v>17.361709000000001</v>
      </c>
      <c r="E32" s="57">
        <v>17.425829</v>
      </c>
      <c r="F32" s="57">
        <v>18.131900999999999</v>
      </c>
      <c r="G32" s="57">
        <v>20.049204</v>
      </c>
      <c r="H32" s="57">
        <v>17.939485000000001</v>
      </c>
      <c r="I32" s="57">
        <v>14.028138</v>
      </c>
      <c r="J32" s="57">
        <v>16.074541</v>
      </c>
      <c r="K32" s="57">
        <v>15.848043000000001</v>
      </c>
      <c r="L32" s="57">
        <v>14.473713</v>
      </c>
      <c r="M32" s="57">
        <v>15.555367</v>
      </c>
      <c r="N32" s="57">
        <v>14.967071000000001</v>
      </c>
      <c r="O32" s="57">
        <f t="shared" si="0"/>
        <v>-2.3946380000000005</v>
      </c>
      <c r="P32" s="58">
        <f t="shared" si="2"/>
        <v>20</v>
      </c>
      <c r="Q32" s="59">
        <v>13466.771855000001</v>
      </c>
      <c r="S32" s="22">
        <f t="shared" si="1"/>
        <v>-3.406490999999999</v>
      </c>
    </row>
    <row r="33" spans="1:19" s="60" customFormat="1">
      <c r="A33" s="56" t="s">
        <v>52</v>
      </c>
      <c r="B33" s="57">
        <v>10.731579</v>
      </c>
      <c r="C33" s="57">
        <v>10.898641</v>
      </c>
      <c r="D33" s="57">
        <v>12.552438</v>
      </c>
      <c r="E33" s="57">
        <v>14.572588</v>
      </c>
      <c r="F33" s="57">
        <v>15.419231999999999</v>
      </c>
      <c r="G33" s="57">
        <v>15.997425</v>
      </c>
      <c r="H33" s="57">
        <v>12.870172999999999</v>
      </c>
      <c r="I33" s="57">
        <v>12.656226</v>
      </c>
      <c r="J33" s="57">
        <v>14.259053</v>
      </c>
      <c r="K33" s="57">
        <v>13.561272000000001</v>
      </c>
      <c r="L33" s="57">
        <v>12.340971</v>
      </c>
      <c r="M33" s="57">
        <v>12.799249</v>
      </c>
      <c r="N33" s="57">
        <v>13.422886999999999</v>
      </c>
      <c r="O33" s="57">
        <f t="shared" si="0"/>
        <v>0.87044899999999892</v>
      </c>
      <c r="P33" s="58">
        <f t="shared" si="2"/>
        <v>23</v>
      </c>
      <c r="Q33" s="59">
        <v>24720.757267000001</v>
      </c>
      <c r="S33" s="22">
        <f t="shared" si="1"/>
        <v>2.6913079999999994</v>
      </c>
    </row>
    <row r="34" spans="1:19">
      <c r="A34" s="61" t="s">
        <v>53</v>
      </c>
      <c r="B34" s="62">
        <v>28.416371000000002</v>
      </c>
      <c r="C34" s="62">
        <v>27.720544</v>
      </c>
      <c r="D34" s="62">
        <v>28.277754000000002</v>
      </c>
      <c r="E34" s="62">
        <v>29.537061000000001</v>
      </c>
      <c r="F34" s="62">
        <v>31.411823999999999</v>
      </c>
      <c r="G34" s="62">
        <v>30.705029</v>
      </c>
      <c r="H34" s="62">
        <v>33.57253</v>
      </c>
      <c r="I34" s="62">
        <v>30.186527000000002</v>
      </c>
      <c r="J34" s="62">
        <v>28.261419</v>
      </c>
      <c r="K34" s="62">
        <v>27.737953000000001</v>
      </c>
      <c r="L34" s="62">
        <v>27.666542</v>
      </c>
      <c r="M34" s="62">
        <v>27.828945000000001</v>
      </c>
      <c r="N34" s="62">
        <v>27.987719999999999</v>
      </c>
      <c r="O34" s="62">
        <f t="shared" si="0"/>
        <v>-0.29003400000000212</v>
      </c>
      <c r="P34" s="63">
        <f t="shared" si="2"/>
        <v>1</v>
      </c>
      <c r="Q34" s="64">
        <v>207173.77164200001</v>
      </c>
      <c r="S34" s="22">
        <f t="shared" si="1"/>
        <v>-0.42865100000000211</v>
      </c>
    </row>
    <row r="35" spans="1:19">
      <c r="A35" s="52" t="s">
        <v>54</v>
      </c>
      <c r="B35" s="53" t="s">
        <v>70</v>
      </c>
      <c r="C35" s="53" t="s">
        <v>70</v>
      </c>
      <c r="D35" s="53" t="s">
        <v>70</v>
      </c>
      <c r="E35" s="53" t="s">
        <v>70</v>
      </c>
      <c r="F35" s="53" t="s">
        <v>70</v>
      </c>
      <c r="G35" s="53" t="s">
        <v>70</v>
      </c>
      <c r="H35" s="53" t="s">
        <v>70</v>
      </c>
      <c r="I35" s="53" t="s">
        <v>70</v>
      </c>
      <c r="J35" s="53" t="s">
        <v>70</v>
      </c>
      <c r="K35" s="53" t="s">
        <v>70</v>
      </c>
      <c r="L35" s="53" t="s">
        <v>70</v>
      </c>
      <c r="M35" s="53" t="s">
        <v>70</v>
      </c>
      <c r="N35" s="53" t="s">
        <v>70</v>
      </c>
      <c r="O35" s="53" t="s">
        <v>70</v>
      </c>
      <c r="P35" s="54"/>
      <c r="Q35" s="55" t="s">
        <v>70</v>
      </c>
    </row>
    <row r="36" spans="1:19">
      <c r="A36" s="61" t="s">
        <v>55</v>
      </c>
      <c r="B36" s="62">
        <v>27.347702999999999</v>
      </c>
      <c r="C36" s="62">
        <v>27.141352999999999</v>
      </c>
      <c r="D36" s="62">
        <v>30.821522999999999</v>
      </c>
      <c r="E36" s="62">
        <v>35.056189000000003</v>
      </c>
      <c r="F36" s="62">
        <v>36.758552999999999</v>
      </c>
      <c r="G36" s="62">
        <v>33.974972999999999</v>
      </c>
      <c r="H36" s="62">
        <v>36.666666999999997</v>
      </c>
      <c r="I36" s="62">
        <v>30.267603999999999</v>
      </c>
      <c r="J36" s="62">
        <v>31.871186000000002</v>
      </c>
      <c r="K36" s="62">
        <v>33.821258</v>
      </c>
      <c r="L36" s="62">
        <v>33.114378000000002</v>
      </c>
      <c r="M36" s="62">
        <v>29.468992</v>
      </c>
      <c r="N36" s="62">
        <v>26.733252</v>
      </c>
      <c r="O36" s="62">
        <f>N36-D36</f>
        <v>-4.0882709999999989</v>
      </c>
      <c r="P36" s="63"/>
      <c r="Q36" s="64">
        <v>39291.135217000003</v>
      </c>
    </row>
    <row r="37" spans="1:19">
      <c r="A37" s="12" t="s">
        <v>57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34"/>
      <c r="P37" s="34"/>
      <c r="Q37" s="33"/>
    </row>
    <row r="38" spans="1:19">
      <c r="A38" s="12" t="s">
        <v>59</v>
      </c>
      <c r="B38" s="42"/>
      <c r="C38" s="42"/>
      <c r="D38" s="4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34"/>
      <c r="P38" s="34"/>
      <c r="Q38" s="33"/>
    </row>
    <row r="39" spans="1:19">
      <c r="A39" s="12" t="s">
        <v>60</v>
      </c>
      <c r="B39" s="42"/>
      <c r="C39" s="42"/>
      <c r="D39" s="42"/>
      <c r="E39" s="12"/>
      <c r="F39" s="12"/>
      <c r="G39" s="12"/>
      <c r="H39" s="12"/>
      <c r="I39" s="12"/>
      <c r="J39" s="12"/>
      <c r="K39" s="42"/>
      <c r="L39" s="12"/>
      <c r="M39" s="12"/>
      <c r="N39" s="12"/>
      <c r="O39" s="34"/>
      <c r="P39" s="34"/>
      <c r="Q39" s="33"/>
    </row>
    <row r="40" spans="1:19">
      <c r="A40" s="12" t="s">
        <v>61</v>
      </c>
      <c r="B40" s="42"/>
      <c r="C40" s="42"/>
      <c r="D40" s="42"/>
      <c r="E40" s="12"/>
      <c r="F40" s="12"/>
      <c r="G40" s="12"/>
      <c r="H40" s="12"/>
      <c r="I40" s="12"/>
      <c r="J40" s="12"/>
      <c r="K40" s="42"/>
      <c r="L40" s="12"/>
      <c r="M40" s="12"/>
      <c r="N40" s="12"/>
      <c r="O40" s="34"/>
      <c r="P40" s="34"/>
      <c r="Q40" s="33"/>
    </row>
    <row r="4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  <c r="P41" s="13"/>
      <c r="Q41" s="14"/>
    </row>
    <row r="42" spans="1:19">
      <c r="O42" s="31" t="s">
        <v>62</v>
      </c>
      <c r="P42" s="44" t="s">
        <v>63</v>
      </c>
    </row>
    <row r="43" spans="1:19">
      <c r="A43" s="15" t="s">
        <v>64</v>
      </c>
      <c r="B43" s="45">
        <f>AVERAGE(B7:B34)</f>
        <v>18.688470035714289</v>
      </c>
      <c r="C43" s="22">
        <f t="shared" ref="C43:N43" si="3">AVERAGE(C7:C34)</f>
        <v>18.473893642857146</v>
      </c>
      <c r="D43" s="22">
        <f t="shared" si="3"/>
        <v>18.641087785714284</v>
      </c>
      <c r="E43" s="22">
        <f t="shared" si="3"/>
        <v>19.121854214285715</v>
      </c>
      <c r="F43" s="22">
        <f t="shared" si="3"/>
        <v>19.953470535714285</v>
      </c>
      <c r="G43" s="22">
        <f t="shared" si="3"/>
        <v>21.006252607142859</v>
      </c>
      <c r="H43" s="22">
        <f t="shared" si="3"/>
        <v>19.972106892857145</v>
      </c>
      <c r="I43" s="22">
        <f t="shared" si="3"/>
        <v>18.227366321428569</v>
      </c>
      <c r="J43" s="22">
        <f t="shared" si="3"/>
        <v>17.921068392857144</v>
      </c>
      <c r="K43" s="22">
        <f t="shared" si="3"/>
        <v>17.98339853571429</v>
      </c>
      <c r="L43" s="22">
        <f t="shared" si="3"/>
        <v>18.001568571428567</v>
      </c>
      <c r="M43" s="22">
        <f t="shared" si="3"/>
        <v>18.294273104834996</v>
      </c>
      <c r="N43" s="45">
        <f t="shared" si="3"/>
        <v>18.547310480835506</v>
      </c>
      <c r="O43" s="34">
        <f t="shared" ref="O43:O47" si="4">N43-D43</f>
        <v>-9.3777304878777556E-2</v>
      </c>
      <c r="P43" s="45">
        <f>N43-B43</f>
        <v>-0.14115955487878296</v>
      </c>
    </row>
    <row r="44" spans="1:19">
      <c r="A44" s="15" t="s">
        <v>65</v>
      </c>
      <c r="B44" s="45">
        <f>AVERAGE(B7,B11,B12,B13,B14,B15,B16,B18,B19,B20,B21,B22,B24,B25,B26,B28,B30,B31,B32)</f>
        <v>19.553207842105266</v>
      </c>
      <c r="C44" s="22">
        <f t="shared" ref="C44:N44" si="5">AVERAGE(C7,C11,C12,C13,C14,C15,C16,C18,C19,C20,C21,C22,C24,C25,C26,C28,C30,C31,C32)</f>
        <v>19.27816652631579</v>
      </c>
      <c r="D44" s="22">
        <f t="shared" si="5"/>
        <v>19.249783789473682</v>
      </c>
      <c r="E44" s="22">
        <f t="shared" si="5"/>
        <v>19.818899210526315</v>
      </c>
      <c r="F44" s="22">
        <f t="shared" si="5"/>
        <v>20.723198631578946</v>
      </c>
      <c r="G44" s="22">
        <f t="shared" si="5"/>
        <v>21.794994052631576</v>
      </c>
      <c r="H44" s="22">
        <f t="shared" si="5"/>
        <v>20.672126789473687</v>
      </c>
      <c r="I44" s="22">
        <f t="shared" si="5"/>
        <v>18.610354947368421</v>
      </c>
      <c r="J44" s="22">
        <f t="shared" si="5"/>
        <v>18.301861421052628</v>
      </c>
      <c r="K44" s="22">
        <f t="shared" si="5"/>
        <v>18.423978578947374</v>
      </c>
      <c r="L44" s="22">
        <f t="shared" si="5"/>
        <v>18.645408789473677</v>
      </c>
      <c r="M44" s="22">
        <f t="shared" si="5"/>
        <v>19.211776680809475</v>
      </c>
      <c r="N44" s="45">
        <f t="shared" si="5"/>
        <v>19.24073991912601</v>
      </c>
      <c r="O44" s="34">
        <f t="shared" si="4"/>
        <v>-9.0438703476714011E-3</v>
      </c>
      <c r="P44" s="45">
        <f t="shared" ref="P44:P47" si="6">N44-B44</f>
        <v>-0.31246792297925552</v>
      </c>
    </row>
    <row r="45" spans="1:19">
      <c r="A45" s="15" t="s">
        <v>66</v>
      </c>
      <c r="B45" s="45">
        <f>AVERAGE(B7,B10,B11,B13,B14,B15,B16,B18,B22,B25,B26,B28,B32,B33,B34)</f>
        <v>21.156603333333333</v>
      </c>
      <c r="C45" s="22">
        <f t="shared" ref="C45:N45" si="7">AVERAGE(C7,C10,C11,C13,C14,C15,C16,C18,C22,C25,C26,C28,C32,C33,C34)</f>
        <v>20.980626733333334</v>
      </c>
      <c r="D45" s="22">
        <f t="shared" si="7"/>
        <v>21.2373376</v>
      </c>
      <c r="E45" s="22">
        <f t="shared" si="7"/>
        <v>21.9748752</v>
      </c>
      <c r="F45" s="22">
        <f t="shared" si="7"/>
        <v>22.763951800000008</v>
      </c>
      <c r="G45" s="22">
        <f t="shared" si="7"/>
        <v>22.988969000000001</v>
      </c>
      <c r="H45" s="22">
        <f t="shared" si="7"/>
        <v>21.805348866666669</v>
      </c>
      <c r="I45" s="22">
        <f t="shared" si="7"/>
        <v>19.840584733333337</v>
      </c>
      <c r="J45" s="22">
        <f t="shared" si="7"/>
        <v>19.968288733333331</v>
      </c>
      <c r="K45" s="22">
        <f t="shared" si="7"/>
        <v>20.045625466666667</v>
      </c>
      <c r="L45" s="22">
        <f t="shared" si="7"/>
        <v>20.11769413333333</v>
      </c>
      <c r="M45" s="22">
        <f t="shared" si="7"/>
        <v>20.397265995692003</v>
      </c>
      <c r="N45" s="45">
        <f t="shared" si="7"/>
        <v>20.760840030892947</v>
      </c>
      <c r="O45" s="34">
        <f t="shared" si="4"/>
        <v>-0.47649756910705321</v>
      </c>
      <c r="P45" s="45">
        <f t="shared" si="6"/>
        <v>-0.39576330244038616</v>
      </c>
    </row>
    <row r="46" spans="1:19">
      <c r="A46" s="15" t="s">
        <v>67</v>
      </c>
      <c r="B46" s="45">
        <f>AVERAGE(B8,B9,B12,B17,B19,B20,B21,B23,B24,B27,B29,B30,B31)</f>
        <v>15.840623923076921</v>
      </c>
      <c r="C46" s="22">
        <f t="shared" ref="C46:N46" si="8">AVERAGE(C8,C9,C12,C17,C19,C20,C21,C23,C24,C27,C29,C30,C31)</f>
        <v>15.581509307692308</v>
      </c>
      <c r="D46" s="22">
        <f t="shared" si="8"/>
        <v>15.645414923076922</v>
      </c>
      <c r="E46" s="22">
        <f t="shared" si="8"/>
        <v>15.829906923076921</v>
      </c>
      <c r="F46" s="22">
        <f t="shared" si="8"/>
        <v>16.710607538461538</v>
      </c>
      <c r="G46" s="22">
        <f t="shared" si="8"/>
        <v>18.718502923076922</v>
      </c>
      <c r="H46" s="22">
        <f t="shared" si="8"/>
        <v>17.856827692307689</v>
      </c>
      <c r="I46" s="22">
        <f t="shared" si="8"/>
        <v>16.36596046153846</v>
      </c>
      <c r="J46" s="22">
        <f t="shared" si="8"/>
        <v>15.558891076923073</v>
      </c>
      <c r="K46" s="22">
        <f t="shared" si="8"/>
        <v>15.603905923076923</v>
      </c>
      <c r="L46" s="22">
        <f t="shared" si="8"/>
        <v>15.559885230769227</v>
      </c>
      <c r="M46" s="22">
        <f t="shared" si="8"/>
        <v>15.867742846153845</v>
      </c>
      <c r="N46" s="45">
        <f t="shared" si="8"/>
        <v>15.99323792307692</v>
      </c>
      <c r="O46" s="34">
        <f t="shared" si="4"/>
        <v>0.34782299999999822</v>
      </c>
      <c r="P46" s="45">
        <f t="shared" si="6"/>
        <v>0.15261399999999981</v>
      </c>
    </row>
    <row r="47" spans="1:19">
      <c r="A47" s="15" t="s">
        <v>68</v>
      </c>
      <c r="B47" s="45">
        <f>B26</f>
        <v>15.966806</v>
      </c>
      <c r="C47" s="22">
        <f t="shared" ref="C47:N47" si="9">C26</f>
        <v>15.361259</v>
      </c>
      <c r="D47" s="22">
        <f t="shared" si="9"/>
        <v>16.347653000000001</v>
      </c>
      <c r="E47" s="22">
        <f t="shared" si="9"/>
        <v>16.366149</v>
      </c>
      <c r="F47" s="22">
        <f t="shared" si="9"/>
        <v>16.311485999999999</v>
      </c>
      <c r="G47" s="22">
        <f t="shared" si="9"/>
        <v>17.187042999999999</v>
      </c>
      <c r="H47" s="22">
        <f t="shared" si="9"/>
        <v>17.196387000000001</v>
      </c>
      <c r="I47" s="22">
        <f t="shared" si="9"/>
        <v>15.277728</v>
      </c>
      <c r="J47" s="22">
        <f t="shared" si="9"/>
        <v>15.214254</v>
      </c>
      <c r="K47" s="22">
        <f t="shared" si="9"/>
        <v>15.595969</v>
      </c>
      <c r="L47" s="22">
        <f t="shared" si="9"/>
        <v>15.432753999999999</v>
      </c>
      <c r="M47" s="22">
        <f t="shared" si="9"/>
        <v>16.043507999999999</v>
      </c>
      <c r="N47" s="45">
        <f t="shared" si="9"/>
        <v>15.919085000000001</v>
      </c>
      <c r="O47" s="34">
        <f t="shared" si="4"/>
        <v>-0.42856800000000028</v>
      </c>
      <c r="P47" s="45">
        <f t="shared" si="6"/>
        <v>-4.7720999999999236E-2</v>
      </c>
    </row>
    <row r="49" spans="2:2">
      <c r="B49" s="22">
        <f>B43-'74-prop'!B43</f>
        <v>14.890578214285718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7"/>
  <sheetViews>
    <sheetView zoomScale="75" zoomScaleNormal="75" workbookViewId="0">
      <pane xSplit="1" ySplit="4" topLeftCell="B5" activePane="bottomRight" state="frozen"/>
      <selection activeCell="G20" sqref="G20"/>
      <selection pane="topRight" activeCell="G20" sqref="G20"/>
      <selection pane="bottomLeft" activeCell="G20" sqref="G20"/>
      <selection pane="bottomRight" activeCell="G20" sqref="G20"/>
    </sheetView>
  </sheetViews>
  <sheetFormatPr baseColWidth="10" defaultColWidth="9.140625" defaultRowHeight="15"/>
  <cols>
    <col min="1" max="1" width="14.85546875" style="15" customWidth="1"/>
    <col min="2" max="14" width="9.140625" style="15"/>
    <col min="15" max="15" width="15.7109375" style="15" customWidth="1"/>
    <col min="16" max="16" width="9.140625" style="15"/>
    <col min="17" max="17" width="10.85546875" style="15" customWidth="1"/>
    <col min="18" max="16384" width="9.140625" style="15"/>
  </cols>
  <sheetData>
    <row r="1" spans="1:17">
      <c r="A1" s="11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3"/>
      <c r="Q1" s="14"/>
    </row>
    <row r="2" spans="1:17">
      <c r="A2" s="6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4"/>
    </row>
    <row r="3" spans="1:1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 t="s">
        <v>18</v>
      </c>
      <c r="P3" s="16" t="s">
        <v>19</v>
      </c>
      <c r="Q3" s="17" t="s">
        <v>20</v>
      </c>
    </row>
    <row r="4" spans="1:17">
      <c r="A4" s="18"/>
      <c r="B4" s="18">
        <v>2002</v>
      </c>
      <c r="C4" s="18">
        <v>2003</v>
      </c>
      <c r="D4" s="18">
        <v>2004</v>
      </c>
      <c r="E4" s="18">
        <v>2005</v>
      </c>
      <c r="F4" s="18">
        <v>2006</v>
      </c>
      <c r="G4" s="18">
        <v>2007</v>
      </c>
      <c r="H4" s="18">
        <v>2008</v>
      </c>
      <c r="I4" s="18">
        <v>2009</v>
      </c>
      <c r="J4" s="18">
        <v>2010</v>
      </c>
      <c r="K4" s="18">
        <v>2011</v>
      </c>
      <c r="L4" s="18">
        <v>2012</v>
      </c>
      <c r="M4" s="18">
        <v>2013</v>
      </c>
      <c r="N4" s="18">
        <v>2014</v>
      </c>
      <c r="O4" s="18" t="s">
        <v>22</v>
      </c>
      <c r="P4" s="18">
        <v>2014</v>
      </c>
      <c r="Q4" s="18">
        <v>2014</v>
      </c>
    </row>
    <row r="5" spans="1:17">
      <c r="A5" s="19" t="s">
        <v>24</v>
      </c>
      <c r="B5" s="20">
        <v>17.5015903004705</v>
      </c>
      <c r="C5" s="20">
        <v>17.508477868514071</v>
      </c>
      <c r="D5" s="20">
        <v>17.612182752635569</v>
      </c>
      <c r="E5" s="20">
        <v>17.706267681612378</v>
      </c>
      <c r="F5" s="20">
        <v>17.642696246635929</v>
      </c>
      <c r="G5" s="20">
        <v>17.845163339069252</v>
      </c>
      <c r="H5" s="20">
        <v>17.563941698595581</v>
      </c>
      <c r="I5" s="20">
        <v>17.248818373707834</v>
      </c>
      <c r="J5" s="20">
        <v>18.193264570167695</v>
      </c>
      <c r="K5" s="20">
        <v>18.29652382861314</v>
      </c>
      <c r="L5" s="20">
        <v>18.035408806214043</v>
      </c>
      <c r="M5" s="20">
        <v>17.917006609414933</v>
      </c>
      <c r="N5" s="20">
        <v>18.023295003970492</v>
      </c>
      <c r="O5" s="20">
        <f t="shared" ref="O5:O36" si="0">N5-D5</f>
        <v>0.41111225133492368</v>
      </c>
      <c r="P5" s="20"/>
      <c r="Q5" s="21">
        <v>975901.62823799998</v>
      </c>
    </row>
    <row r="6" spans="1:17">
      <c r="A6" s="23" t="s">
        <v>25</v>
      </c>
      <c r="B6" s="24">
        <v>16.858415045172571</v>
      </c>
      <c r="C6" s="24">
        <v>16.773406306309667</v>
      </c>
      <c r="D6" s="24">
        <v>16.912957394366973</v>
      </c>
      <c r="E6" s="24">
        <v>17.102586289628611</v>
      </c>
      <c r="F6" s="24">
        <v>17.069598272367863</v>
      </c>
      <c r="G6" s="24">
        <v>17.276345144821221</v>
      </c>
      <c r="H6" s="24">
        <v>17.026459318653909</v>
      </c>
      <c r="I6" s="24">
        <v>16.724406268184417</v>
      </c>
      <c r="J6" s="24">
        <v>17.503502975027565</v>
      </c>
      <c r="K6" s="24">
        <v>17.27538337461791</v>
      </c>
      <c r="L6" s="24">
        <v>16.934568724941848</v>
      </c>
      <c r="M6" s="24">
        <v>16.798380265697244</v>
      </c>
      <c r="N6" s="24">
        <v>16.879901307012613</v>
      </c>
      <c r="O6" s="24">
        <f t="shared" si="0"/>
        <v>-3.3056087354360386E-2</v>
      </c>
      <c r="P6" s="24"/>
      <c r="Q6" s="25">
        <v>686434.30509000004</v>
      </c>
    </row>
    <row r="7" spans="1:17">
      <c r="A7" s="48" t="s">
        <v>26</v>
      </c>
      <c r="B7" s="49">
        <v>15.329036226751931</v>
      </c>
      <c r="C7" s="49">
        <v>15.228352941475547</v>
      </c>
      <c r="D7" s="49">
        <v>15.445649750956388</v>
      </c>
      <c r="E7" s="49">
        <v>15.756662354937598</v>
      </c>
      <c r="F7" s="49">
        <v>15.949588848032469</v>
      </c>
      <c r="G7" s="49">
        <v>16.091883796440975</v>
      </c>
      <c r="H7" s="49">
        <v>15.629241484976585</v>
      </c>
      <c r="I7" s="49">
        <v>15.822864539884922</v>
      </c>
      <c r="J7" s="49">
        <v>16.055434123689786</v>
      </c>
      <c r="K7" s="49">
        <v>15.682690788875373</v>
      </c>
      <c r="L7" s="49">
        <v>15.467772112408985</v>
      </c>
      <c r="M7" s="49">
        <v>15.210037554117166</v>
      </c>
      <c r="N7" s="49">
        <v>15.155101960618696</v>
      </c>
      <c r="O7" s="49">
        <f t="shared" si="0"/>
        <v>-0.29054779033769229</v>
      </c>
      <c r="P7" s="50">
        <f t="shared" ref="P7:P34" si="1">RANK(N7,N$7:N$34)</f>
        <v>26</v>
      </c>
      <c r="Q7" s="51">
        <v>27517.800662000001</v>
      </c>
    </row>
    <row r="8" spans="1:17">
      <c r="A8" s="52" t="s">
        <v>27</v>
      </c>
      <c r="B8" s="53">
        <v>25.647452999999999</v>
      </c>
      <c r="C8" s="53">
        <v>27.818033</v>
      </c>
      <c r="D8" s="53">
        <v>30.311955999999999</v>
      </c>
      <c r="E8" s="53">
        <v>32.701563</v>
      </c>
      <c r="F8" s="53">
        <v>34.857196999999999</v>
      </c>
      <c r="G8" s="53">
        <v>31.11225</v>
      </c>
      <c r="H8" s="53">
        <v>33.788687000000003</v>
      </c>
      <c r="I8" s="53">
        <v>31.143939</v>
      </c>
      <c r="J8" s="53">
        <v>33.251269999999998</v>
      </c>
      <c r="K8" s="53">
        <v>32.141392000000003</v>
      </c>
      <c r="L8" s="53">
        <v>33.999704000000001</v>
      </c>
      <c r="M8" s="53">
        <v>33.299664</v>
      </c>
      <c r="N8" s="53">
        <v>31.987828</v>
      </c>
      <c r="O8" s="53">
        <f t="shared" si="0"/>
        <v>1.6758720000000018</v>
      </c>
      <c r="P8" s="54">
        <f t="shared" si="1"/>
        <v>2</v>
      </c>
      <c r="Q8" s="55">
        <v>3799.1333589999999</v>
      </c>
    </row>
    <row r="9" spans="1:17">
      <c r="A9" s="52" t="s">
        <v>28</v>
      </c>
      <c r="B9" s="53">
        <v>17.411311317587352</v>
      </c>
      <c r="C9" s="53">
        <v>17.203060024943177</v>
      </c>
      <c r="D9" s="53">
        <v>19.370284500801343</v>
      </c>
      <c r="E9" s="53">
        <v>19.318841495103833</v>
      </c>
      <c r="F9" s="53">
        <v>18.017188431110135</v>
      </c>
      <c r="G9" s="53">
        <v>17.633202443223531</v>
      </c>
      <c r="H9" s="53">
        <v>19.612002533949866</v>
      </c>
      <c r="I9" s="53">
        <v>20.536136553445647</v>
      </c>
      <c r="J9" s="53">
        <v>20.487439961523012</v>
      </c>
      <c r="K9" s="53">
        <v>20.424075530658943</v>
      </c>
      <c r="L9" s="53">
        <v>20.70569113412974</v>
      </c>
      <c r="M9" s="53">
        <v>21.4069308541246</v>
      </c>
      <c r="N9" s="53">
        <v>21.985368187829639</v>
      </c>
      <c r="O9" s="53">
        <f t="shared" si="0"/>
        <v>2.6150836870282959</v>
      </c>
      <c r="P9" s="54">
        <f t="shared" si="1"/>
        <v>13</v>
      </c>
      <c r="Q9" s="55">
        <v>11602.447705</v>
      </c>
    </row>
    <row r="10" spans="1:17" s="60" customFormat="1">
      <c r="A10" s="56" t="s">
        <v>29</v>
      </c>
      <c r="B10" s="57">
        <v>20.319681682079818</v>
      </c>
      <c r="C10" s="57">
        <v>20.311187565547886</v>
      </c>
      <c r="D10" s="57">
        <v>20.18620502333992</v>
      </c>
      <c r="E10" s="57">
        <v>20.313272111670958</v>
      </c>
      <c r="F10" s="57">
        <v>21.358043929125074</v>
      </c>
      <c r="G10" s="57">
        <v>21.63345833780448</v>
      </c>
      <c r="H10" s="57">
        <v>21.560792343210924</v>
      </c>
      <c r="I10" s="57">
        <v>21.635365427857074</v>
      </c>
      <c r="J10" s="57">
        <v>21.047693199503762</v>
      </c>
      <c r="K10" s="57">
        <v>21.209482038907751</v>
      </c>
      <c r="L10" s="57">
        <v>20.94600376689565</v>
      </c>
      <c r="M10" s="57">
        <v>20.246144932427953</v>
      </c>
      <c r="N10" s="57">
        <v>19.233827160194419</v>
      </c>
      <c r="O10" s="57">
        <f t="shared" si="0"/>
        <v>-0.95237786314550021</v>
      </c>
      <c r="P10" s="58">
        <f t="shared" si="1"/>
        <v>20</v>
      </c>
      <c r="Q10" s="59">
        <v>24985.382571999999</v>
      </c>
    </row>
    <row r="11" spans="1:17">
      <c r="A11" s="52" t="s">
        <v>30</v>
      </c>
      <c r="B11" s="53">
        <v>16.521022506718232</v>
      </c>
      <c r="C11" s="53">
        <v>16.329596435035466</v>
      </c>
      <c r="D11" s="53">
        <v>16.361447713168669</v>
      </c>
      <c r="E11" s="53">
        <v>16.422022142253418</v>
      </c>
      <c r="F11" s="53">
        <v>16.483352283016014</v>
      </c>
      <c r="G11" s="53">
        <v>18.102305366443105</v>
      </c>
      <c r="H11" s="53">
        <v>18.201811520531717</v>
      </c>
      <c r="I11" s="53">
        <v>19.00254845959515</v>
      </c>
      <c r="J11" s="53">
        <v>19.01968079769399</v>
      </c>
      <c r="K11" s="53">
        <v>18.867736883588194</v>
      </c>
      <c r="L11" s="53">
        <v>18.605181612685836</v>
      </c>
      <c r="M11" s="53">
        <v>18.402188322699196</v>
      </c>
      <c r="N11" s="53">
        <v>18.299179142106457</v>
      </c>
      <c r="O11" s="53">
        <f t="shared" si="0"/>
        <v>1.9377314289377878</v>
      </c>
      <c r="P11" s="54">
        <f t="shared" si="1"/>
        <v>23</v>
      </c>
      <c r="Q11" s="55">
        <v>203080.997715</v>
      </c>
    </row>
    <row r="12" spans="1:17">
      <c r="A12" s="52" t="s">
        <v>31</v>
      </c>
      <c r="B12" s="53">
        <v>26.840952491174519</v>
      </c>
      <c r="C12" s="53">
        <v>26.463330539577274</v>
      </c>
      <c r="D12" s="53">
        <v>26.596952887948774</v>
      </c>
      <c r="E12" s="53">
        <v>26.900229985337514</v>
      </c>
      <c r="F12" s="53">
        <v>29.415809499364919</v>
      </c>
      <c r="G12" s="53">
        <v>28.00615500984792</v>
      </c>
      <c r="H12" s="53">
        <v>24.805874524207528</v>
      </c>
      <c r="I12" s="53">
        <v>24.780388084873941</v>
      </c>
      <c r="J12" s="53">
        <v>25.691270079046046</v>
      </c>
      <c r="K12" s="53">
        <v>25.950768151367114</v>
      </c>
      <c r="L12" s="53">
        <v>26.552067319447772</v>
      </c>
      <c r="M12" s="53">
        <v>26.015904872019583</v>
      </c>
      <c r="N12" s="53">
        <v>26.582321512504155</v>
      </c>
      <c r="O12" s="53">
        <f t="shared" si="0"/>
        <v>-1.463137544461901E-2</v>
      </c>
      <c r="P12" s="54">
        <f t="shared" si="1"/>
        <v>5</v>
      </c>
      <c r="Q12" s="55">
        <v>1711.12</v>
      </c>
    </row>
    <row r="13" spans="1:17">
      <c r="A13" s="52" t="s">
        <v>32</v>
      </c>
      <c r="B13" s="53">
        <v>24.118082180157927</v>
      </c>
      <c r="C13" s="53">
        <v>23.366845866656362</v>
      </c>
      <c r="D13" s="53">
        <v>23.746325824439872</v>
      </c>
      <c r="E13" s="53">
        <v>24.471430663347114</v>
      </c>
      <c r="F13" s="53">
        <v>23.680402472996775</v>
      </c>
      <c r="G13" s="53">
        <v>23.634686798777796</v>
      </c>
      <c r="H13" s="53">
        <v>24.042631360884254</v>
      </c>
      <c r="I13" s="53">
        <v>21.63272189082841</v>
      </c>
      <c r="J13" s="53">
        <v>21.629460470952029</v>
      </c>
      <c r="K13" s="53">
        <v>20.280243271828677</v>
      </c>
      <c r="L13" s="53">
        <v>20.588294539758053</v>
      </c>
      <c r="M13" s="53">
        <v>20.045998108123541</v>
      </c>
      <c r="N13" s="53">
        <v>20.424940197532091</v>
      </c>
      <c r="O13" s="53">
        <f t="shared" si="0"/>
        <v>-3.3213856269077802</v>
      </c>
      <c r="P13" s="54">
        <f t="shared" si="1"/>
        <v>18</v>
      </c>
      <c r="Q13" s="55">
        <v>11495.539703</v>
      </c>
    </row>
    <row r="14" spans="1:17">
      <c r="A14" s="52" t="s">
        <v>33</v>
      </c>
      <c r="B14" s="53">
        <v>22.095490868907223</v>
      </c>
      <c r="C14" s="53">
        <v>21.417415410706045</v>
      </c>
      <c r="D14" s="53">
        <v>21.312503180168427</v>
      </c>
      <c r="E14" s="53">
        <v>21.097219510644663</v>
      </c>
      <c r="F14" s="53">
        <v>21.812402757631755</v>
      </c>
      <c r="G14" s="53">
        <v>22.315178042194891</v>
      </c>
      <c r="H14" s="53">
        <v>22.060811286837318</v>
      </c>
      <c r="I14" s="53">
        <v>20.369356521643894</v>
      </c>
      <c r="J14" s="53">
        <v>22.036870551059863</v>
      </c>
      <c r="K14" s="53">
        <v>21.566713274103002</v>
      </c>
      <c r="L14" s="53">
        <v>20.225066756968822</v>
      </c>
      <c r="M14" s="53">
        <v>19.663351238542852</v>
      </c>
      <c r="N14" s="53">
        <v>19.861179029456462</v>
      </c>
      <c r="O14" s="53">
        <f t="shared" si="0"/>
        <v>-1.4513241507119652</v>
      </c>
      <c r="P14" s="54">
        <f t="shared" si="1"/>
        <v>19</v>
      </c>
      <c r="Q14" s="55">
        <v>12676</v>
      </c>
    </row>
    <row r="15" spans="1:17">
      <c r="A15" s="52" t="s">
        <v>34</v>
      </c>
      <c r="B15" s="53">
        <v>16.842663062260069</v>
      </c>
      <c r="C15" s="53">
        <v>17.555812992914419</v>
      </c>
      <c r="D15" s="53">
        <v>17.750975760372924</v>
      </c>
      <c r="E15" s="53">
        <v>17.964236571486655</v>
      </c>
      <c r="F15" s="53">
        <v>17.474737569473504</v>
      </c>
      <c r="G15" s="53">
        <v>16.26187669925006</v>
      </c>
      <c r="H15" s="53">
        <v>15.452323544567358</v>
      </c>
      <c r="I15" s="53">
        <v>13.014010518382864</v>
      </c>
      <c r="J15" s="53">
        <v>17.296034202976994</v>
      </c>
      <c r="K15" s="53">
        <v>16.977998269068802</v>
      </c>
      <c r="L15" s="53">
        <v>17.16302273437433</v>
      </c>
      <c r="M15" s="53">
        <v>18.247683429519121</v>
      </c>
      <c r="N15" s="53">
        <v>18.496290343579304</v>
      </c>
      <c r="O15" s="53">
        <f t="shared" si="0"/>
        <v>0.74531458320637967</v>
      </c>
      <c r="P15" s="54">
        <f t="shared" si="1"/>
        <v>22</v>
      </c>
      <c r="Q15" s="55">
        <v>64688.000616999998</v>
      </c>
    </row>
    <row r="16" spans="1:17">
      <c r="A16" s="52" t="s">
        <v>35</v>
      </c>
      <c r="B16" s="53">
        <v>16.477708070540995</v>
      </c>
      <c r="C16" s="53">
        <v>16.540574468933226</v>
      </c>
      <c r="D16" s="53">
        <v>16.700631264217176</v>
      </c>
      <c r="E16" s="53">
        <v>16.733424973373143</v>
      </c>
      <c r="F16" s="53">
        <v>16.482351720124839</v>
      </c>
      <c r="G16" s="53">
        <v>16.483751401518511</v>
      </c>
      <c r="H16" s="53">
        <v>16.240272798062222</v>
      </c>
      <c r="I16" s="53">
        <v>16.014999535983694</v>
      </c>
      <c r="J16" s="53">
        <v>16.106108153952732</v>
      </c>
      <c r="K16" s="53">
        <v>15.77752148316293</v>
      </c>
      <c r="L16" s="53">
        <v>15.350523162696099</v>
      </c>
      <c r="M16" s="53">
        <v>15.038497316181415</v>
      </c>
      <c r="N16" s="53">
        <v>15.148654705051195</v>
      </c>
      <c r="O16" s="53">
        <f t="shared" si="0"/>
        <v>-1.5519765591659809</v>
      </c>
      <c r="P16" s="54">
        <f t="shared" si="1"/>
        <v>27</v>
      </c>
      <c r="Q16" s="55">
        <v>148128.996289</v>
      </c>
    </row>
    <row r="17" spans="1:17">
      <c r="A17" s="52" t="s">
        <v>36</v>
      </c>
      <c r="B17" s="53">
        <v>32.598171999999998</v>
      </c>
      <c r="C17" s="53">
        <v>32.831287000000003</v>
      </c>
      <c r="D17" s="53">
        <v>32.647955000000003</v>
      </c>
      <c r="E17" s="53">
        <v>32.973013000000002</v>
      </c>
      <c r="F17" s="53">
        <v>32.626925</v>
      </c>
      <c r="G17" s="53">
        <v>31.965571000000001</v>
      </c>
      <c r="H17" s="53">
        <v>32.049684999999997</v>
      </c>
      <c r="I17" s="53">
        <v>30.773351999999999</v>
      </c>
      <c r="J17" s="53">
        <v>32.015450000000001</v>
      </c>
      <c r="K17" s="53">
        <v>32.183822999999997</v>
      </c>
      <c r="L17" s="53">
        <v>34.242294999999999</v>
      </c>
      <c r="M17" s="53">
        <v>34.619306999999999</v>
      </c>
      <c r="N17" s="53">
        <v>33.974286999999997</v>
      </c>
      <c r="O17" s="53">
        <f t="shared" si="0"/>
        <v>1.3263319999999936</v>
      </c>
      <c r="P17" s="54">
        <f t="shared" si="1"/>
        <v>1</v>
      </c>
      <c r="Q17" s="55">
        <v>5368.1415699999998</v>
      </c>
    </row>
    <row r="18" spans="1:17">
      <c r="A18" s="52" t="s">
        <v>37</v>
      </c>
      <c r="B18" s="53">
        <v>15.037446972548702</v>
      </c>
      <c r="C18" s="53">
        <v>14.30346151002243</v>
      </c>
      <c r="D18" s="53">
        <v>14.381489009527179</v>
      </c>
      <c r="E18" s="53">
        <v>14.70596318428454</v>
      </c>
      <c r="F18" s="53">
        <v>14.975329068873302</v>
      </c>
      <c r="G18" s="53">
        <v>14.355543231278139</v>
      </c>
      <c r="H18" s="53">
        <v>13.938851979914425</v>
      </c>
      <c r="I18" s="53">
        <v>13.197792716934741</v>
      </c>
      <c r="J18" s="53">
        <v>14.668741089674132</v>
      </c>
      <c r="K18" s="53">
        <v>14.531543470785678</v>
      </c>
      <c r="L18" s="53">
        <v>13.731214918054317</v>
      </c>
      <c r="M18" s="53">
        <v>13.492884824442552</v>
      </c>
      <c r="N18" s="53">
        <v>13.837862298471258</v>
      </c>
      <c r="O18" s="53">
        <f t="shared" si="0"/>
        <v>-0.54362671105592142</v>
      </c>
      <c r="P18" s="54">
        <f t="shared" si="1"/>
        <v>28</v>
      </c>
      <c r="Q18" s="55">
        <v>96897.000977000003</v>
      </c>
    </row>
    <row r="19" spans="1:17">
      <c r="A19" s="52" t="s">
        <v>38</v>
      </c>
      <c r="B19" s="53">
        <v>21.747105999999999</v>
      </c>
      <c r="C19" s="53">
        <v>24.654758000000001</v>
      </c>
      <c r="D19" s="53">
        <v>25.662199000000001</v>
      </c>
      <c r="E19" s="53">
        <v>26.318052999999999</v>
      </c>
      <c r="F19" s="53">
        <v>27.195682999999999</v>
      </c>
      <c r="G19" s="53">
        <v>25.651011</v>
      </c>
      <c r="H19" s="53">
        <v>27.495269</v>
      </c>
      <c r="I19" s="53">
        <v>26.033349999999999</v>
      </c>
      <c r="J19" s="53">
        <v>25.922981</v>
      </c>
      <c r="K19" s="53">
        <v>24.133323000000001</v>
      </c>
      <c r="L19" s="53">
        <v>25.675874</v>
      </c>
      <c r="M19" s="53">
        <v>24.582982999999999</v>
      </c>
      <c r="N19" s="53">
        <v>25.421592</v>
      </c>
      <c r="O19" s="53">
        <f t="shared" si="0"/>
        <v>-0.24060700000000068</v>
      </c>
      <c r="P19" s="54">
        <f t="shared" si="1"/>
        <v>7</v>
      </c>
      <c r="Q19" s="55">
        <v>1512</v>
      </c>
    </row>
    <row r="20" spans="1:17">
      <c r="A20" s="52" t="s">
        <v>39</v>
      </c>
      <c r="B20" s="53">
        <v>23.394459741645623</v>
      </c>
      <c r="C20" s="53">
        <v>25.074039097978655</v>
      </c>
      <c r="D20" s="53">
        <v>24.225576652152949</v>
      </c>
      <c r="E20" s="53">
        <v>26.471389055569297</v>
      </c>
      <c r="F20" s="53">
        <v>27.78653605638133</v>
      </c>
      <c r="G20" s="53">
        <v>27.184727114584803</v>
      </c>
      <c r="H20" s="53">
        <v>22.818804917826849</v>
      </c>
      <c r="I20" s="53">
        <v>21.780510786065719</v>
      </c>
      <c r="J20" s="53">
        <v>24.115153842873411</v>
      </c>
      <c r="K20" s="53">
        <v>24.446567133632769</v>
      </c>
      <c r="L20" s="53">
        <v>25.300985064451371</v>
      </c>
      <c r="M20" s="53">
        <v>26.082743083993815</v>
      </c>
      <c r="N20" s="53">
        <v>26.254728060721394</v>
      </c>
      <c r="O20" s="53">
        <f t="shared" si="0"/>
        <v>2.0291514085684454</v>
      </c>
      <c r="P20" s="54">
        <f t="shared" si="1"/>
        <v>6</v>
      </c>
      <c r="Q20" s="55">
        <v>1787.33</v>
      </c>
    </row>
    <row r="21" spans="1:17">
      <c r="A21" s="52" t="s">
        <v>40</v>
      </c>
      <c r="B21" s="53">
        <v>25.256343321527861</v>
      </c>
      <c r="C21" s="53">
        <v>23.276631812540078</v>
      </c>
      <c r="D21" s="53">
        <v>22.227621856696313</v>
      </c>
      <c r="E21" s="53">
        <v>24.264257762293411</v>
      </c>
      <c r="F21" s="53">
        <v>25.160598060900046</v>
      </c>
      <c r="G21" s="53">
        <v>26.7219049532169</v>
      </c>
      <c r="H21" s="53">
        <v>25.936624473045732</v>
      </c>
      <c r="I21" s="53">
        <v>24.128341725948797</v>
      </c>
      <c r="J21" s="53">
        <v>27.498789719216159</v>
      </c>
      <c r="K21" s="53">
        <v>28.724265727391316</v>
      </c>
      <c r="L21" s="53">
        <v>28.029167402405161</v>
      </c>
      <c r="M21" s="53">
        <v>27.575406102126603</v>
      </c>
      <c r="N21" s="53">
        <v>27.374758408311809</v>
      </c>
      <c r="O21" s="53">
        <f t="shared" si="0"/>
        <v>5.1471365516154961</v>
      </c>
      <c r="P21" s="54">
        <f t="shared" si="1"/>
        <v>4</v>
      </c>
      <c r="Q21" s="55">
        <v>2764.440028</v>
      </c>
    </row>
    <row r="22" spans="1:17">
      <c r="A22" s="52" t="s">
        <v>41</v>
      </c>
      <c r="B22" s="53">
        <v>14.632365869478093</v>
      </c>
      <c r="C22" s="53">
        <v>15.001598017750588</v>
      </c>
      <c r="D22" s="53">
        <v>16.170990252770704</v>
      </c>
      <c r="E22" s="53">
        <v>16.448242293042878</v>
      </c>
      <c r="F22" s="53">
        <v>15.849025151470327</v>
      </c>
      <c r="G22" s="53">
        <v>16.616133748236631</v>
      </c>
      <c r="H22" s="53">
        <v>16.739875612621692</v>
      </c>
      <c r="I22" s="53">
        <v>17.34991535008901</v>
      </c>
      <c r="J22" s="53">
        <v>17.063207323325944</v>
      </c>
      <c r="K22" s="53">
        <v>17.861458412229375</v>
      </c>
      <c r="L22" s="53">
        <v>18.449935306840828</v>
      </c>
      <c r="M22" s="53">
        <v>19.111266760981344</v>
      </c>
      <c r="N22" s="53">
        <v>19.225774069492392</v>
      </c>
      <c r="O22" s="53">
        <f t="shared" si="0"/>
        <v>3.0547838167216881</v>
      </c>
      <c r="P22" s="54">
        <f t="shared" si="1"/>
        <v>21</v>
      </c>
      <c r="Q22" s="55">
        <v>3585.6024630000002</v>
      </c>
    </row>
    <row r="23" spans="1:17">
      <c r="A23" s="52" t="s">
        <v>42</v>
      </c>
      <c r="B23" s="53">
        <v>20.599269749252652</v>
      </c>
      <c r="C23" s="53">
        <v>21.612904076676369</v>
      </c>
      <c r="D23" s="53">
        <v>23.530088036213222</v>
      </c>
      <c r="E23" s="53">
        <v>22.526098411035065</v>
      </c>
      <c r="F23" s="53">
        <v>20.366753449767376</v>
      </c>
      <c r="G23" s="53">
        <v>19.918945998489932</v>
      </c>
      <c r="H23" s="53">
        <v>19.315109057227655</v>
      </c>
      <c r="I23" s="53">
        <v>21.32422582670026</v>
      </c>
      <c r="J23" s="53">
        <v>22.959386573411077</v>
      </c>
      <c r="K23" s="53">
        <v>22.973825479993174</v>
      </c>
      <c r="L23" s="53">
        <v>23.828477196860515</v>
      </c>
      <c r="M23" s="53">
        <v>23.491031730377092</v>
      </c>
      <c r="N23" s="53">
        <v>24.421857309238469</v>
      </c>
      <c r="O23" s="53">
        <f t="shared" si="0"/>
        <v>0.89176927302524689</v>
      </c>
      <c r="P23" s="54">
        <f t="shared" si="1"/>
        <v>9</v>
      </c>
      <c r="Q23" s="55">
        <v>9754.0150950000007</v>
      </c>
    </row>
    <row r="24" spans="1:17">
      <c r="A24" s="52" t="s">
        <v>43</v>
      </c>
      <c r="B24" s="53">
        <v>20.559438130701079</v>
      </c>
      <c r="C24" s="53">
        <v>20.584392584033171</v>
      </c>
      <c r="D24" s="53">
        <v>22.787371462464424</v>
      </c>
      <c r="E24" s="53">
        <v>24.443133823178201</v>
      </c>
      <c r="F24" s="53">
        <v>23.803748314793388</v>
      </c>
      <c r="G24" s="53">
        <v>22.185652885791079</v>
      </c>
      <c r="H24" s="53">
        <v>23.283773597736438</v>
      </c>
      <c r="I24" s="53">
        <v>22.922355245635639</v>
      </c>
      <c r="J24" s="53">
        <v>23.146831926484985</v>
      </c>
      <c r="K24" s="53">
        <v>23.661151637736378</v>
      </c>
      <c r="L24" s="53">
        <v>23.276436343818375</v>
      </c>
      <c r="M24" s="53">
        <v>23.408606508112825</v>
      </c>
      <c r="N24" s="53">
        <v>23.374897645311158</v>
      </c>
      <c r="O24" s="53">
        <f t="shared" si="0"/>
        <v>0.58752618284673375</v>
      </c>
      <c r="P24" s="54">
        <f t="shared" si="1"/>
        <v>10</v>
      </c>
      <c r="Q24" s="55">
        <v>642.24800000000005</v>
      </c>
    </row>
    <row r="25" spans="1:17">
      <c r="A25" s="52" t="s">
        <v>44</v>
      </c>
      <c r="B25" s="53">
        <v>19.087593346164681</v>
      </c>
      <c r="C25" s="53">
        <v>19.471773429772686</v>
      </c>
      <c r="D25" s="53">
        <v>19.436830853514191</v>
      </c>
      <c r="E25" s="53">
        <v>19.156591516973773</v>
      </c>
      <c r="F25" s="53">
        <v>18.930283435900083</v>
      </c>
      <c r="G25" s="53">
        <v>19.403674392989242</v>
      </c>
      <c r="H25" s="53">
        <v>18.577931692144308</v>
      </c>
      <c r="I25" s="53">
        <v>18.361709588746248</v>
      </c>
      <c r="J25" s="53">
        <v>18.715118120152752</v>
      </c>
      <c r="K25" s="53">
        <v>18.051434076395857</v>
      </c>
      <c r="L25" s="53">
        <v>17.944855777171515</v>
      </c>
      <c r="M25" s="53">
        <v>17.786722270605512</v>
      </c>
      <c r="N25" s="53">
        <v>17.196144772330165</v>
      </c>
      <c r="O25" s="53">
        <f t="shared" si="0"/>
        <v>-2.2406860811840268</v>
      </c>
      <c r="P25" s="54">
        <f t="shared" si="1"/>
        <v>25</v>
      </c>
      <c r="Q25" s="55">
        <v>42708.001535000003</v>
      </c>
    </row>
    <row r="26" spans="1:17" s="60" customFormat="1">
      <c r="A26" s="56" t="s">
        <v>45</v>
      </c>
      <c r="B26" s="57">
        <v>18.593641422470096</v>
      </c>
      <c r="C26" s="57">
        <v>18.2110653896132</v>
      </c>
      <c r="D26" s="57">
        <v>18.31238540681694</v>
      </c>
      <c r="E26" s="57">
        <v>18.652917512202563</v>
      </c>
      <c r="F26" s="57">
        <v>18.264143531812838</v>
      </c>
      <c r="G26" s="57">
        <v>18.247795901571621</v>
      </c>
      <c r="H26" s="57">
        <v>18.082677120228304</v>
      </c>
      <c r="I26" s="57">
        <v>18.827879402356679</v>
      </c>
      <c r="J26" s="57">
        <v>18.832174359964252</v>
      </c>
      <c r="K26" s="57">
        <v>18.469291302427322</v>
      </c>
      <c r="L26" s="57">
        <v>18.541944580447691</v>
      </c>
      <c r="M26" s="57">
        <v>18.145367672534409</v>
      </c>
      <c r="N26" s="57">
        <v>17.929456928517318</v>
      </c>
      <c r="O26" s="57">
        <f t="shared" si="0"/>
        <v>-0.38292847829962184</v>
      </c>
      <c r="P26" s="58">
        <f t="shared" si="1"/>
        <v>24</v>
      </c>
      <c r="Q26" s="59">
        <v>25444.539412999999</v>
      </c>
    </row>
    <row r="27" spans="1:17">
      <c r="A27" s="52" t="s">
        <v>46</v>
      </c>
      <c r="B27" s="53">
        <v>21.702517343911182</v>
      </c>
      <c r="C27" s="53">
        <v>21.90809919814647</v>
      </c>
      <c r="D27" s="53">
        <v>22.242219509993451</v>
      </c>
      <c r="E27" s="53">
        <v>23.214132559929325</v>
      </c>
      <c r="F27" s="53">
        <v>23.974057891608616</v>
      </c>
      <c r="G27" s="53">
        <v>23.797166805405382</v>
      </c>
      <c r="H27" s="53">
        <v>23.218489385247825</v>
      </c>
      <c r="I27" s="53">
        <v>23.255846213373221</v>
      </c>
      <c r="J27" s="53">
        <v>24.378792787463276</v>
      </c>
      <c r="K27" s="53">
        <v>24.749872059592398</v>
      </c>
      <c r="L27" s="53">
        <v>22.375952579986254</v>
      </c>
      <c r="M27" s="53">
        <v>22.08047685276949</v>
      </c>
      <c r="N27" s="53">
        <v>22.241380453417943</v>
      </c>
      <c r="O27" s="53">
        <f t="shared" si="0"/>
        <v>-8.3905657550786827E-4</v>
      </c>
      <c r="P27" s="54">
        <f t="shared" si="1"/>
        <v>12</v>
      </c>
      <c r="Q27" s="55">
        <v>29316.970581000001</v>
      </c>
    </row>
    <row r="28" spans="1:17">
      <c r="A28" s="52" t="s">
        <v>47</v>
      </c>
      <c r="B28" s="53">
        <v>23.936602142441579</v>
      </c>
      <c r="C28" s="53">
        <v>24.180560161248447</v>
      </c>
      <c r="D28" s="53">
        <v>25.182510480752242</v>
      </c>
      <c r="E28" s="53">
        <v>26.599395168702504</v>
      </c>
      <c r="F28" s="53">
        <v>26.423743565431661</v>
      </c>
      <c r="G28" s="53">
        <v>25.673720985589448</v>
      </c>
      <c r="H28" s="53">
        <v>25.413969063306002</v>
      </c>
      <c r="I28" s="53">
        <v>22.809337300560149</v>
      </c>
      <c r="J28" s="53">
        <v>24.72627570047133</v>
      </c>
      <c r="K28" s="53">
        <v>25.046891743683041</v>
      </c>
      <c r="L28" s="53">
        <v>26.151557342792664</v>
      </c>
      <c r="M28" s="53">
        <v>23.631092086256409</v>
      </c>
      <c r="N28" s="53">
        <v>24.759966916367947</v>
      </c>
      <c r="O28" s="53">
        <f t="shared" si="0"/>
        <v>-0.42254356438429497</v>
      </c>
      <c r="P28" s="54">
        <f t="shared" si="1"/>
        <v>8</v>
      </c>
      <c r="Q28" s="55">
        <v>14672.084607000001</v>
      </c>
    </row>
    <row r="29" spans="1:17">
      <c r="A29" s="52" t="s">
        <v>48</v>
      </c>
      <c r="B29" s="53">
        <v>25.228613909552553</v>
      </c>
      <c r="C29" s="53">
        <v>25.917954620107555</v>
      </c>
      <c r="D29" s="53">
        <v>24.378705606535537</v>
      </c>
      <c r="E29" s="53">
        <v>28.953757123401196</v>
      </c>
      <c r="F29" s="53">
        <v>27.701186402531377</v>
      </c>
      <c r="G29" s="53">
        <v>27.749298658898979</v>
      </c>
      <c r="H29" s="53">
        <v>28.058292238554877</v>
      </c>
      <c r="I29" s="53">
        <v>24.835735596477623</v>
      </c>
      <c r="J29" s="53">
        <v>28.635321767438889</v>
      </c>
      <c r="K29" s="53">
        <v>30.511526814559485</v>
      </c>
      <c r="L29" s="53">
        <v>30.114357413033158</v>
      </c>
      <c r="M29" s="53">
        <v>30.135025501566304</v>
      </c>
      <c r="N29" s="53">
        <v>28.01448828376574</v>
      </c>
      <c r="O29" s="53">
        <f t="shared" si="0"/>
        <v>3.6357826772302033</v>
      </c>
      <c r="P29" s="54">
        <f t="shared" si="1"/>
        <v>3</v>
      </c>
      <c r="Q29" s="55">
        <v>11649.593806999999</v>
      </c>
    </row>
    <row r="30" spans="1:17">
      <c r="A30" s="52" t="s">
        <v>49</v>
      </c>
      <c r="B30" s="53">
        <v>22.571361244865415</v>
      </c>
      <c r="C30" s="53">
        <v>22.335579346240589</v>
      </c>
      <c r="D30" s="53">
        <v>22.314228503290789</v>
      </c>
      <c r="E30" s="53">
        <v>22.287095355618913</v>
      </c>
      <c r="F30" s="53">
        <v>22.289230851220143</v>
      </c>
      <c r="G30" s="53">
        <v>22.432991633675417</v>
      </c>
      <c r="H30" s="53">
        <v>22.804244674299898</v>
      </c>
      <c r="I30" s="53">
        <v>21.627465658459201</v>
      </c>
      <c r="J30" s="53">
        <v>21.734081712181176</v>
      </c>
      <c r="K30" s="53">
        <v>22.12198454963292</v>
      </c>
      <c r="L30" s="53">
        <v>21.620255514188027</v>
      </c>
      <c r="M30" s="53">
        <v>22.915569290075471</v>
      </c>
      <c r="N30" s="53">
        <v>23.036395397874383</v>
      </c>
      <c r="O30" s="53">
        <f t="shared" si="0"/>
        <v>0.7221668945835944</v>
      </c>
      <c r="P30" s="54">
        <f t="shared" si="1"/>
        <v>11</v>
      </c>
      <c r="Q30" s="55">
        <v>3153.4714140000001</v>
      </c>
    </row>
    <row r="31" spans="1:17">
      <c r="A31" s="52" t="s">
        <v>50</v>
      </c>
      <c r="B31" s="53">
        <v>21.07048335429111</v>
      </c>
      <c r="C31" s="53">
        <v>22.519030944126538</v>
      </c>
      <c r="D31" s="53">
        <v>24.132409951728533</v>
      </c>
      <c r="E31" s="53">
        <v>24.620208080356704</v>
      </c>
      <c r="F31" s="53">
        <v>25.016797497391416</v>
      </c>
      <c r="G31" s="53">
        <v>22.640166027065913</v>
      </c>
      <c r="H31" s="53">
        <v>23.376709598684307</v>
      </c>
      <c r="I31" s="53">
        <v>22.986841981712523</v>
      </c>
      <c r="J31" s="53">
        <v>22.177693132078023</v>
      </c>
      <c r="K31" s="53">
        <v>23.43584976585031</v>
      </c>
      <c r="L31" s="53">
        <v>21.163590581317834</v>
      </c>
      <c r="M31" s="53">
        <v>21.094809538340815</v>
      </c>
      <c r="N31" s="53">
        <v>21.429660243994281</v>
      </c>
      <c r="O31" s="53">
        <f t="shared" si="0"/>
        <v>-2.7027497077342524</v>
      </c>
      <c r="P31" s="54">
        <f t="shared" si="1"/>
        <v>14</v>
      </c>
      <c r="Q31" s="55">
        <v>5021.1310000000003</v>
      </c>
    </row>
    <row r="32" spans="1:17" s="60" customFormat="1">
      <c r="A32" s="56" t="s">
        <v>51</v>
      </c>
      <c r="B32" s="57">
        <v>18.256254302021471</v>
      </c>
      <c r="C32" s="57">
        <v>19.435926470282553</v>
      </c>
      <c r="D32" s="57">
        <v>19.629439400442045</v>
      </c>
      <c r="E32" s="57">
        <v>19.85844247707243</v>
      </c>
      <c r="F32" s="57">
        <v>19.978560339056148</v>
      </c>
      <c r="G32" s="57">
        <v>19.635363828159242</v>
      </c>
      <c r="H32" s="57">
        <v>19.615900271333135</v>
      </c>
      <c r="I32" s="57">
        <v>20.479602704225101</v>
      </c>
      <c r="J32" s="57">
        <v>20.353797027886426</v>
      </c>
      <c r="K32" s="57">
        <v>20.924470918272103</v>
      </c>
      <c r="L32" s="57">
        <v>21.094419075403909</v>
      </c>
      <c r="M32" s="57">
        <v>21.297131780232078</v>
      </c>
      <c r="N32" s="57">
        <v>21.058949074788671</v>
      </c>
      <c r="O32" s="57">
        <f t="shared" si="0"/>
        <v>1.429509674346626</v>
      </c>
      <c r="P32" s="58">
        <f t="shared" si="1"/>
        <v>16</v>
      </c>
      <c r="Q32" s="59">
        <v>18948.000667</v>
      </c>
    </row>
    <row r="33" spans="1:17" s="60" customFormat="1">
      <c r="A33" s="56" t="s">
        <v>52</v>
      </c>
      <c r="B33" s="57">
        <v>18.579897157853541</v>
      </c>
      <c r="C33" s="57">
        <v>18.497294470289759</v>
      </c>
      <c r="D33" s="57">
        <v>18.271356522323995</v>
      </c>
      <c r="E33" s="57">
        <v>18.315220390099736</v>
      </c>
      <c r="F33" s="57">
        <v>18.519457194844094</v>
      </c>
      <c r="G33" s="57">
        <v>19.059467164220685</v>
      </c>
      <c r="H33" s="57">
        <v>19.957268345782698</v>
      </c>
      <c r="I33" s="57">
        <v>20.655964504994561</v>
      </c>
      <c r="J33" s="57">
        <v>21.203849122959017</v>
      </c>
      <c r="K33" s="57">
        <v>21.280921547022729</v>
      </c>
      <c r="L33" s="57">
        <v>20.99880352990786</v>
      </c>
      <c r="M33" s="57">
        <v>20.886237961996091</v>
      </c>
      <c r="N33" s="57">
        <v>21.09253725591374</v>
      </c>
      <c r="O33" s="57">
        <f t="shared" si="0"/>
        <v>2.8211807335897454</v>
      </c>
      <c r="P33" s="58">
        <f t="shared" si="1"/>
        <v>15</v>
      </c>
      <c r="Q33" s="59">
        <v>38845.853711999996</v>
      </c>
    </row>
    <row r="34" spans="1:17">
      <c r="A34" s="61" t="s">
        <v>53</v>
      </c>
      <c r="B34" s="62">
        <v>18.863907508133558</v>
      </c>
      <c r="C34" s="62">
        <v>19.398357887561467</v>
      </c>
      <c r="D34" s="62">
        <v>19.053672060903143</v>
      </c>
      <c r="E34" s="62">
        <v>18.258239228047874</v>
      </c>
      <c r="F34" s="62">
        <v>17.804242436705731</v>
      </c>
      <c r="G34" s="62">
        <v>17.879034358001562</v>
      </c>
      <c r="H34" s="62">
        <v>16.752460372905222</v>
      </c>
      <c r="I34" s="62">
        <v>16.212421574253181</v>
      </c>
      <c r="J34" s="62">
        <v>18.187078383028471</v>
      </c>
      <c r="K34" s="62">
        <v>20.048431280291553</v>
      </c>
      <c r="L34" s="62">
        <v>20.373000260672271</v>
      </c>
      <c r="M34" s="62">
        <v>20.48224075838916</v>
      </c>
      <c r="N34" s="62">
        <v>20.824010966051258</v>
      </c>
      <c r="O34" s="62">
        <f t="shared" si="0"/>
        <v>1.7703389051481153</v>
      </c>
      <c r="P34" s="63">
        <f t="shared" si="1"/>
        <v>17</v>
      </c>
      <c r="Q34" s="64">
        <v>154145.784747</v>
      </c>
    </row>
    <row r="35" spans="1:17">
      <c r="A35" s="52" t="s">
        <v>54</v>
      </c>
      <c r="B35" s="53">
        <v>26.608074999999999</v>
      </c>
      <c r="C35" s="53">
        <v>26.482078999999999</v>
      </c>
      <c r="D35" s="53">
        <v>27.502545999999999</v>
      </c>
      <c r="E35" s="53">
        <v>27.291025000000001</v>
      </c>
      <c r="F35" s="53">
        <v>27.305959999999999</v>
      </c>
      <c r="G35" s="53">
        <v>26.015215000000001</v>
      </c>
      <c r="H35" s="53">
        <v>24.871939000000001</v>
      </c>
      <c r="I35" s="53">
        <v>23.87161</v>
      </c>
      <c r="J35" s="53">
        <v>22.839739000000002</v>
      </c>
      <c r="K35" s="53">
        <v>22.367118999999999</v>
      </c>
      <c r="L35" s="53">
        <v>22.797350000000002</v>
      </c>
      <c r="M35" s="53">
        <v>22.159251000000001</v>
      </c>
      <c r="N35" s="53">
        <v>20.777307</v>
      </c>
      <c r="O35" s="53">
        <f t="shared" si="0"/>
        <v>-6.7252389999999984</v>
      </c>
      <c r="P35" s="54"/>
      <c r="Q35" s="55">
        <v>1038.8065079999999</v>
      </c>
    </row>
    <row r="36" spans="1:17">
      <c r="A36" s="61" t="s">
        <v>55</v>
      </c>
      <c r="B36" s="62">
        <v>19.637250758506713</v>
      </c>
      <c r="C36" s="62">
        <v>19.356538023011325</v>
      </c>
      <c r="D36" s="62">
        <v>18.647559906186942</v>
      </c>
      <c r="E36" s="62">
        <v>18.078029778286837</v>
      </c>
      <c r="F36" s="62">
        <v>18.137938008366611</v>
      </c>
      <c r="G36" s="62">
        <v>19.063710471046186</v>
      </c>
      <c r="H36" s="62">
        <v>17.121132760696128</v>
      </c>
      <c r="I36" s="62">
        <v>18.587920912110736</v>
      </c>
      <c r="J36" s="62">
        <v>18.509362565882373</v>
      </c>
      <c r="K36" s="62">
        <v>17.957570125113953</v>
      </c>
      <c r="L36" s="62">
        <v>18.149140526892275</v>
      </c>
      <c r="M36" s="62">
        <v>19.155214332991061</v>
      </c>
      <c r="N36" s="62">
        <v>19.855100532015253</v>
      </c>
      <c r="O36" s="62">
        <f t="shared" si="0"/>
        <v>1.2075406258283117</v>
      </c>
      <c r="P36" s="63"/>
      <c r="Q36" s="64">
        <v>29181.987935000001</v>
      </c>
    </row>
    <row r="37" spans="1:17">
      <c r="A37" s="12" t="s">
        <v>57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34"/>
      <c r="P37" s="34"/>
      <c r="Q37" s="33"/>
    </row>
    <row r="38" spans="1:17">
      <c r="A38" s="12" t="s">
        <v>59</v>
      </c>
      <c r="B38" s="42"/>
      <c r="C38" s="42"/>
      <c r="D38" s="4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34"/>
      <c r="P38" s="34"/>
      <c r="Q38" s="33"/>
    </row>
    <row r="39" spans="1:17">
      <c r="A39" s="12" t="s">
        <v>60</v>
      </c>
      <c r="B39" s="42"/>
      <c r="C39" s="42"/>
      <c r="D39" s="42"/>
      <c r="E39" s="12"/>
      <c r="F39" s="12"/>
      <c r="G39" s="12"/>
      <c r="H39" s="12"/>
      <c r="I39" s="12"/>
      <c r="J39" s="12"/>
      <c r="K39" s="42"/>
      <c r="L39" s="12"/>
      <c r="M39" s="12"/>
      <c r="N39" s="12"/>
      <c r="O39" s="34"/>
      <c r="P39" s="34"/>
      <c r="Q39" s="33"/>
    </row>
    <row r="40" spans="1:17">
      <c r="A40" s="12" t="s">
        <v>61</v>
      </c>
      <c r="B40" s="42"/>
      <c r="C40" s="42"/>
      <c r="D40" s="42"/>
      <c r="E40" s="12"/>
      <c r="F40" s="12"/>
      <c r="G40" s="12"/>
      <c r="H40" s="12"/>
      <c r="I40" s="12"/>
      <c r="J40" s="12"/>
      <c r="K40" s="42"/>
      <c r="L40" s="12"/>
      <c r="M40" s="12"/>
      <c r="N40" s="12"/>
      <c r="O40" s="34"/>
      <c r="P40" s="34"/>
      <c r="Q40" s="33"/>
    </row>
    <row r="4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  <c r="P41" s="13"/>
      <c r="Q41" s="14"/>
    </row>
    <row r="42" spans="1:17">
      <c r="O42" s="31" t="s">
        <v>62</v>
      </c>
      <c r="P42" s="44" t="s">
        <v>63</v>
      </c>
    </row>
    <row r="43" spans="1:17">
      <c r="A43" s="15" t="s">
        <v>64</v>
      </c>
      <c r="B43" s="22">
        <f>AVERAGE(B7:B34)</f>
        <v>20.832816961537048</v>
      </c>
      <c r="C43" s="22">
        <f t="shared" ref="C43:N43" si="2">AVERAGE(C7:C34)</f>
        <v>21.123175830792142</v>
      </c>
      <c r="D43" s="22">
        <f t="shared" si="2"/>
        <v>21.513213623983543</v>
      </c>
      <c r="E43" s="22">
        <f t="shared" si="2"/>
        <v>22.133751883927264</v>
      </c>
      <c r="F43" s="22">
        <f t="shared" si="2"/>
        <v>22.221334848555834</v>
      </c>
      <c r="G43" s="22">
        <f t="shared" si="2"/>
        <v>21.87117562795272</v>
      </c>
      <c r="H43" s="22">
        <f t="shared" si="2"/>
        <v>21.743942314217403</v>
      </c>
      <c r="I43" s="22">
        <f t="shared" si="2"/>
        <v>21.125534953893869</v>
      </c>
      <c r="J43" s="22">
        <f t="shared" si="2"/>
        <v>22.105570897464556</v>
      </c>
      <c r="K43" s="22">
        <f t="shared" si="2"/>
        <v>22.215544771823467</v>
      </c>
      <c r="L43" s="22">
        <f t="shared" si="2"/>
        <v>22.232730322382753</v>
      </c>
      <c r="M43" s="22">
        <f t="shared" si="2"/>
        <v>22.085546548234117</v>
      </c>
      <c r="N43" s="22">
        <f t="shared" si="2"/>
        <v>22.094408475837152</v>
      </c>
      <c r="O43" s="34">
        <f t="shared" ref="O43:O47" si="3">N43-D43</f>
        <v>0.58119485185360986</v>
      </c>
      <c r="P43" s="45">
        <f>N43-B43</f>
        <v>1.261591514300104</v>
      </c>
    </row>
    <row r="44" spans="1:17">
      <c r="A44" s="15" t="s">
        <v>65</v>
      </c>
      <c r="B44" s="22">
        <f>AVERAGE(B7,B11,B12,B13,B14,B15,B16,B18,B19,B20,B21,B22,B24,B25,B26,B28,B30,B31,B32)</f>
        <v>20.124634276561402</v>
      </c>
      <c r="C44" s="22">
        <f t="shared" ref="C44:N44" si="4">AVERAGE(C7,C11,C12,C13,C14,C15,C16,C18,C19,C20,C21,C22,C24,C25,C26,C28,C30,C31,C32)</f>
        <v>20.313197127310907</v>
      </c>
      <c r="D44" s="22">
        <f t="shared" si="4"/>
        <v>20.651449432180446</v>
      </c>
      <c r="E44" s="22">
        <f t="shared" si="4"/>
        <v>21.219521864772386</v>
      </c>
      <c r="F44" s="22">
        <f t="shared" si="4"/>
        <v>21.41959600125637</v>
      </c>
      <c r="G44" s="22">
        <f t="shared" si="4"/>
        <v>21.13918541140167</v>
      </c>
      <c r="H44" s="22">
        <f t="shared" si="4"/>
        <v>20.764084132695167</v>
      </c>
      <c r="I44" s="22">
        <f t="shared" si="4"/>
        <v>20.060104842732983</v>
      </c>
      <c r="J44" s="22">
        <f t="shared" si="4"/>
        <v>20.883668596509473</v>
      </c>
      <c r="K44" s="22">
        <f t="shared" si="4"/>
        <v>20.869047571580595</v>
      </c>
      <c r="L44" s="22">
        <f t="shared" si="4"/>
        <v>20.785903376064823</v>
      </c>
      <c r="M44" s="22">
        <f t="shared" si="4"/>
        <v>20.618328618889723</v>
      </c>
      <c r="N44" s="22">
        <f t="shared" si="4"/>
        <v>20.782518563527855</v>
      </c>
      <c r="O44" s="34">
        <f t="shared" si="3"/>
        <v>0.1310691313474095</v>
      </c>
      <c r="P44" s="45">
        <f t="shared" ref="P44:P47" si="5">N44-B44</f>
        <v>0.6578842869664534</v>
      </c>
    </row>
    <row r="45" spans="1:17">
      <c r="A45" s="15" t="s">
        <v>66</v>
      </c>
      <c r="B45" s="22">
        <f>AVERAGE(B7,B10,B11,B13,B14,B15,B16,B18,B22,B25,B26,B28,B32,B33,B34)</f>
        <v>18.579426221235192</v>
      </c>
      <c r="C45" s="22">
        <f t="shared" ref="C45:N45" si="6">AVERAGE(C7,C10,C11,C13,C14,C15,C16,C18,C22,C25,C26,C28,C32,C33,C34)</f>
        <v>18.616654867854006</v>
      </c>
      <c r="D45" s="22">
        <f t="shared" si="6"/>
        <v>18.796160833580917</v>
      </c>
      <c r="E45" s="22">
        <f t="shared" si="6"/>
        <v>18.983552006542659</v>
      </c>
      <c r="F45" s="22">
        <f t="shared" si="6"/>
        <v>18.93237762029964</v>
      </c>
      <c r="G45" s="22">
        <f t="shared" si="6"/>
        <v>19.026258270165091</v>
      </c>
      <c r="H45" s="22">
        <f t="shared" si="6"/>
        <v>18.817787919820415</v>
      </c>
      <c r="I45" s="22">
        <f t="shared" si="6"/>
        <v>18.359099335755712</v>
      </c>
      <c r="J45" s="22">
        <f t="shared" si="6"/>
        <v>19.129434841819432</v>
      </c>
      <c r="K45" s="22">
        <f t="shared" si="6"/>
        <v>19.10512191737616</v>
      </c>
      <c r="L45" s="22">
        <f t="shared" si="6"/>
        <v>19.042106365138586</v>
      </c>
      <c r="M45" s="22">
        <f t="shared" si="6"/>
        <v>18.779123001136586</v>
      </c>
      <c r="N45" s="22">
        <f t="shared" si="6"/>
        <v>18.83625832136476</v>
      </c>
      <c r="O45" s="34">
        <f t="shared" si="3"/>
        <v>4.0097487783842922E-2</v>
      </c>
      <c r="P45" s="45">
        <f t="shared" si="5"/>
        <v>0.25683210012956792</v>
      </c>
    </row>
    <row r="46" spans="1:17">
      <c r="A46" s="15" t="s">
        <v>67</v>
      </c>
      <c r="B46" s="22">
        <f>AVERAGE(B8,B9,B12,B17,B19,B20,B21,B23,B24,B27,B29,B30,B31)</f>
        <v>23.432883200346868</v>
      </c>
      <c r="C46" s="22">
        <f t="shared" ref="C46:N46" si="7">AVERAGE(C8,C9,C12,C17,C19,C20,C21,C23,C24,C27,C29,C30,C31)</f>
        <v>24.015315403413066</v>
      </c>
      <c r="D46" s="22">
        <f t="shared" si="7"/>
        <v>24.648274535986562</v>
      </c>
      <c r="E46" s="22">
        <f t="shared" si="7"/>
        <v>25.768597896294118</v>
      </c>
      <c r="F46" s="22">
        <f t="shared" si="7"/>
        <v>26.016285496543748</v>
      </c>
      <c r="G46" s="22">
        <f t="shared" si="7"/>
        <v>25.153772579246144</v>
      </c>
      <c r="H46" s="22">
        <f t="shared" si="7"/>
        <v>25.120274307752386</v>
      </c>
      <c r="I46" s="22">
        <f t="shared" si="7"/>
        <v>24.317576051745579</v>
      </c>
      <c r="J46" s="22">
        <f t="shared" si="7"/>
        <v>25.539574038593546</v>
      </c>
      <c r="K46" s="22">
        <f t="shared" si="7"/>
        <v>25.804494219262679</v>
      </c>
      <c r="L46" s="22">
        <f t="shared" si="7"/>
        <v>25.914219503818327</v>
      </c>
      <c r="M46" s="22">
        <f t="shared" si="7"/>
        <v>25.900650641038972</v>
      </c>
      <c r="N46" s="22">
        <f t="shared" si="7"/>
        <v>25.853812500228383</v>
      </c>
      <c r="O46" s="34">
        <f t="shared" si="3"/>
        <v>1.2055379642418202</v>
      </c>
      <c r="P46" s="45">
        <f t="shared" si="5"/>
        <v>2.4209292998815144</v>
      </c>
    </row>
    <row r="47" spans="1:17">
      <c r="A47" s="15" t="s">
        <v>68</v>
      </c>
      <c r="B47" s="22">
        <f>B26</f>
        <v>18.593641422470096</v>
      </c>
      <c r="C47" s="22">
        <f t="shared" ref="C47:N47" si="8">C26</f>
        <v>18.2110653896132</v>
      </c>
      <c r="D47" s="22">
        <f t="shared" si="8"/>
        <v>18.31238540681694</v>
      </c>
      <c r="E47" s="22">
        <f t="shared" si="8"/>
        <v>18.652917512202563</v>
      </c>
      <c r="F47" s="22">
        <f t="shared" si="8"/>
        <v>18.264143531812838</v>
      </c>
      <c r="G47" s="22">
        <f t="shared" si="8"/>
        <v>18.247795901571621</v>
      </c>
      <c r="H47" s="22">
        <f t="shared" si="8"/>
        <v>18.082677120228304</v>
      </c>
      <c r="I47" s="22">
        <f t="shared" si="8"/>
        <v>18.827879402356679</v>
      </c>
      <c r="J47" s="22">
        <f t="shared" si="8"/>
        <v>18.832174359964252</v>
      </c>
      <c r="K47" s="22">
        <f t="shared" si="8"/>
        <v>18.469291302427322</v>
      </c>
      <c r="L47" s="22">
        <f t="shared" si="8"/>
        <v>18.541944580447691</v>
      </c>
      <c r="M47" s="22">
        <f t="shared" si="8"/>
        <v>18.145367672534409</v>
      </c>
      <c r="N47" s="22">
        <f t="shared" si="8"/>
        <v>17.929456928517318</v>
      </c>
      <c r="O47" s="34">
        <f t="shared" si="3"/>
        <v>-0.38292847829962184</v>
      </c>
      <c r="P47" s="45">
        <f t="shared" si="5"/>
        <v>-0.6641844939527779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7"/>
  <sheetViews>
    <sheetView zoomScale="75" zoomScaleNormal="75" workbookViewId="0">
      <pane xSplit="1" ySplit="4" topLeftCell="B5" activePane="bottomRight" state="frozen"/>
      <selection activeCell="G20" sqref="G20"/>
      <selection pane="topRight" activeCell="G20" sqref="G20"/>
      <selection pane="bottomLeft" activeCell="G20" sqref="G20"/>
      <selection pane="bottomRight" activeCell="G20" sqref="G20"/>
    </sheetView>
  </sheetViews>
  <sheetFormatPr baseColWidth="10" defaultColWidth="9.140625" defaultRowHeight="15"/>
  <cols>
    <col min="1" max="1" width="14.85546875" style="15" customWidth="1"/>
    <col min="2" max="14" width="9.140625" style="15"/>
    <col min="15" max="15" width="15.7109375" style="15" customWidth="1"/>
    <col min="16" max="16" width="9.140625" style="15"/>
    <col min="17" max="17" width="10.85546875" style="15" customWidth="1"/>
    <col min="18" max="16384" width="9.140625" style="15"/>
  </cols>
  <sheetData>
    <row r="1" spans="1:17">
      <c r="A1" s="11" t="s">
        <v>73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3"/>
      <c r="Q1" s="14"/>
    </row>
    <row r="2" spans="1:17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4"/>
    </row>
    <row r="3" spans="1:1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 t="s">
        <v>18</v>
      </c>
      <c r="P3" s="16" t="s">
        <v>19</v>
      </c>
      <c r="Q3" s="17" t="s">
        <v>20</v>
      </c>
    </row>
    <row r="4" spans="1:17">
      <c r="A4" s="18"/>
      <c r="B4" s="18">
        <v>2002</v>
      </c>
      <c r="C4" s="18">
        <v>2003</v>
      </c>
      <c r="D4" s="18">
        <v>2004</v>
      </c>
      <c r="E4" s="18">
        <v>2005</v>
      </c>
      <c r="F4" s="18">
        <v>2006</v>
      </c>
      <c r="G4" s="18">
        <v>2007</v>
      </c>
      <c r="H4" s="18">
        <v>2008</v>
      </c>
      <c r="I4" s="18">
        <v>2009</v>
      </c>
      <c r="J4" s="18">
        <v>2010</v>
      </c>
      <c r="K4" s="18">
        <v>2011</v>
      </c>
      <c r="L4" s="18">
        <v>2012</v>
      </c>
      <c r="M4" s="18">
        <v>2013</v>
      </c>
      <c r="N4" s="18">
        <v>2014</v>
      </c>
      <c r="O4" s="18" t="s">
        <v>22</v>
      </c>
      <c r="P4" s="18">
        <v>2014</v>
      </c>
      <c r="Q4" s="18">
        <v>2014</v>
      </c>
    </row>
    <row r="5" spans="1:17">
      <c r="A5" s="19" t="s">
        <v>24</v>
      </c>
      <c r="B5" s="20">
        <v>28.681246000000002</v>
      </c>
      <c r="C5" s="20">
        <v>28.623446999999999</v>
      </c>
      <c r="D5" s="20">
        <v>28.701315999999998</v>
      </c>
      <c r="E5" s="20">
        <v>28.500228</v>
      </c>
      <c r="F5" s="20">
        <v>28.048065000000001</v>
      </c>
      <c r="G5" s="20">
        <v>27.968107</v>
      </c>
      <c r="H5" s="20">
        <v>27.507728</v>
      </c>
      <c r="I5" s="20">
        <v>27.653587999999999</v>
      </c>
      <c r="J5" s="20">
        <v>28.624023999999999</v>
      </c>
      <c r="K5" s="20">
        <v>28.788509000000001</v>
      </c>
      <c r="L5" s="20">
        <v>28.488218</v>
      </c>
      <c r="M5" s="20">
        <v>28.260919000000001</v>
      </c>
      <c r="N5" s="20">
        <v>28.336037999999999</v>
      </c>
      <c r="O5" s="20">
        <f t="shared" ref="O5:O36" si="0">N5-D5</f>
        <v>-0.36527799999999999</v>
      </c>
      <c r="P5" s="20"/>
      <c r="Q5" s="21">
        <v>1534302.444995</v>
      </c>
    </row>
    <row r="6" spans="1:17">
      <c r="A6" s="23" t="s">
        <v>25</v>
      </c>
      <c r="B6" s="24">
        <v>27.334734999999998</v>
      </c>
      <c r="C6" s="24">
        <v>27.296092000000002</v>
      </c>
      <c r="D6" s="24">
        <v>27.47353</v>
      </c>
      <c r="E6" s="24">
        <v>27.448224</v>
      </c>
      <c r="F6" s="24">
        <v>27.065812000000001</v>
      </c>
      <c r="G6" s="24">
        <v>26.862947999999999</v>
      </c>
      <c r="H6" s="24">
        <v>26.453025</v>
      </c>
      <c r="I6" s="24">
        <v>26.534773000000001</v>
      </c>
      <c r="J6" s="24">
        <v>27.297248</v>
      </c>
      <c r="K6" s="24">
        <v>27.203441000000002</v>
      </c>
      <c r="L6" s="24">
        <v>26.748148</v>
      </c>
      <c r="M6" s="24">
        <v>26.518809999999998</v>
      </c>
      <c r="N6" s="24">
        <v>26.609245999999999</v>
      </c>
      <c r="O6" s="24">
        <f t="shared" si="0"/>
        <v>-0.86428400000000138</v>
      </c>
      <c r="P6" s="24"/>
      <c r="Q6" s="25">
        <v>1082085.6467299999</v>
      </c>
    </row>
    <row r="7" spans="1:17">
      <c r="A7" s="48" t="s">
        <v>26</v>
      </c>
      <c r="B7" s="49">
        <v>24.151139000000001</v>
      </c>
      <c r="C7" s="49">
        <v>24.331175000000002</v>
      </c>
      <c r="D7" s="49">
        <v>24.557404999999999</v>
      </c>
      <c r="E7" s="49">
        <v>24.749469000000001</v>
      </c>
      <c r="F7" s="49">
        <v>24.665258999999999</v>
      </c>
      <c r="G7" s="49">
        <v>24.785771</v>
      </c>
      <c r="H7" s="49">
        <v>24.025182999999998</v>
      </c>
      <c r="I7" s="49">
        <v>24.271134</v>
      </c>
      <c r="J7" s="49">
        <v>24.539135999999999</v>
      </c>
      <c r="K7" s="49">
        <v>23.811202000000002</v>
      </c>
      <c r="L7" s="49">
        <v>23.334213999999999</v>
      </c>
      <c r="M7" s="49">
        <v>22.897834</v>
      </c>
      <c r="N7" s="49">
        <v>22.821981000000001</v>
      </c>
      <c r="O7" s="49">
        <f t="shared" si="0"/>
        <v>-1.7354239999999983</v>
      </c>
      <c r="P7" s="50">
        <f t="shared" ref="P7:P34" si="1">RANK(N7,N$7:N$34)</f>
        <v>28</v>
      </c>
      <c r="Q7" s="51">
        <v>41438.899433999999</v>
      </c>
    </row>
    <row r="8" spans="1:17">
      <c r="A8" s="52" t="s">
        <v>27</v>
      </c>
      <c r="B8" s="53">
        <v>42.196455999999998</v>
      </c>
      <c r="C8" s="53">
        <v>45.114891</v>
      </c>
      <c r="D8" s="53">
        <v>48.454075000000003</v>
      </c>
      <c r="E8" s="53">
        <v>51.236589000000002</v>
      </c>
      <c r="F8" s="53">
        <v>54.34395</v>
      </c>
      <c r="G8" s="53">
        <v>49.582756000000003</v>
      </c>
      <c r="H8" s="53">
        <v>53.656415000000003</v>
      </c>
      <c r="I8" s="53">
        <v>51.040688000000003</v>
      </c>
      <c r="J8" s="53">
        <v>52.731521000000001</v>
      </c>
      <c r="K8" s="53">
        <v>52.545257999999997</v>
      </c>
      <c r="L8" s="53">
        <v>53.744824000000001</v>
      </c>
      <c r="M8" s="53">
        <v>52.787697999999999</v>
      </c>
      <c r="N8" s="53">
        <v>50.909277000000003</v>
      </c>
      <c r="O8" s="53">
        <f t="shared" si="0"/>
        <v>2.4552019999999999</v>
      </c>
      <c r="P8" s="54">
        <f t="shared" si="1"/>
        <v>1</v>
      </c>
      <c r="Q8" s="55">
        <v>6046.3978530000004</v>
      </c>
    </row>
    <row r="9" spans="1:17">
      <c r="A9" s="52" t="s">
        <v>28</v>
      </c>
      <c r="B9" s="53">
        <v>27.651298000000001</v>
      </c>
      <c r="C9" s="53">
        <v>27.782758999999999</v>
      </c>
      <c r="D9" s="53">
        <v>29.862166999999999</v>
      </c>
      <c r="E9" s="53">
        <v>30.168458000000001</v>
      </c>
      <c r="F9" s="53">
        <v>29.016181</v>
      </c>
      <c r="G9" s="53">
        <v>29.312861999999999</v>
      </c>
      <c r="H9" s="53">
        <v>30.006591</v>
      </c>
      <c r="I9" s="53">
        <v>32.336705000000002</v>
      </c>
      <c r="J9" s="53">
        <v>32.716431999999998</v>
      </c>
      <c r="K9" s="53">
        <v>34.053469999999997</v>
      </c>
      <c r="L9" s="53">
        <v>34.798378999999997</v>
      </c>
      <c r="M9" s="53">
        <v>35.142614999999999</v>
      </c>
      <c r="N9" s="53">
        <v>33.572992999999997</v>
      </c>
      <c r="O9" s="53">
        <f t="shared" si="0"/>
        <v>3.7108259999999973</v>
      </c>
      <c r="P9" s="54">
        <f t="shared" si="1"/>
        <v>16</v>
      </c>
      <c r="Q9" s="55">
        <v>17717.642359000001</v>
      </c>
    </row>
    <row r="10" spans="1:17" s="60" customFormat="1">
      <c r="A10" s="56" t="s">
        <v>29</v>
      </c>
      <c r="B10" s="57">
        <v>34.007066000000002</v>
      </c>
      <c r="C10" s="57">
        <v>33.444594000000002</v>
      </c>
      <c r="D10" s="57">
        <v>33.291389000000002</v>
      </c>
      <c r="E10" s="57">
        <v>32.746308999999997</v>
      </c>
      <c r="F10" s="57">
        <v>33.633082000000002</v>
      </c>
      <c r="G10" s="57">
        <v>34.419919999999998</v>
      </c>
      <c r="H10" s="57">
        <v>33.423085</v>
      </c>
      <c r="I10" s="57">
        <v>32.937013</v>
      </c>
      <c r="J10" s="57">
        <v>32.455626000000002</v>
      </c>
      <c r="K10" s="57">
        <v>32.525823000000003</v>
      </c>
      <c r="L10" s="57">
        <v>32.120266999999998</v>
      </c>
      <c r="M10" s="57">
        <v>31.145375000000001</v>
      </c>
      <c r="N10" s="57">
        <v>29.151001000000001</v>
      </c>
      <c r="O10" s="57">
        <f t="shared" si="0"/>
        <v>-4.1403880000000015</v>
      </c>
      <c r="P10" s="58">
        <f t="shared" si="1"/>
        <v>19</v>
      </c>
      <c r="Q10" s="59">
        <v>37868.122719999999</v>
      </c>
    </row>
    <row r="11" spans="1:17">
      <c r="A11" s="52" t="s">
        <v>30</v>
      </c>
      <c r="B11" s="53">
        <v>26.984068000000001</v>
      </c>
      <c r="C11" s="53">
        <v>27.090741999999999</v>
      </c>
      <c r="D11" s="53">
        <v>26.923863999999998</v>
      </c>
      <c r="E11" s="53">
        <v>26.848168999999999</v>
      </c>
      <c r="F11" s="53">
        <v>26.526931000000001</v>
      </c>
      <c r="G11" s="53">
        <v>27.593225</v>
      </c>
      <c r="H11" s="53">
        <v>27.446111999999999</v>
      </c>
      <c r="I11" s="53">
        <v>28.543227999999999</v>
      </c>
      <c r="J11" s="53">
        <v>28.344456999999998</v>
      </c>
      <c r="K11" s="53">
        <v>28.233847999999998</v>
      </c>
      <c r="L11" s="53">
        <v>27.619059</v>
      </c>
      <c r="M11" s="53">
        <v>27.149452</v>
      </c>
      <c r="N11" s="53">
        <v>26.934118999999999</v>
      </c>
      <c r="O11" s="53">
        <f t="shared" si="0"/>
        <v>1.0255000000000791E-2</v>
      </c>
      <c r="P11" s="54">
        <f t="shared" si="1"/>
        <v>24</v>
      </c>
      <c r="Q11" s="55">
        <v>298909.996636</v>
      </c>
    </row>
    <row r="12" spans="1:17">
      <c r="A12" s="52" t="s">
        <v>31</v>
      </c>
      <c r="B12" s="53">
        <v>38.174045999999997</v>
      </c>
      <c r="C12" s="53">
        <v>37.473892999999997</v>
      </c>
      <c r="D12" s="53">
        <v>39.288401999999998</v>
      </c>
      <c r="E12" s="53">
        <v>40.609734000000003</v>
      </c>
      <c r="F12" s="53">
        <v>42.102522</v>
      </c>
      <c r="G12" s="53">
        <v>41.051881999999999</v>
      </c>
      <c r="H12" s="53">
        <v>36.71808</v>
      </c>
      <c r="I12" s="53">
        <v>40.258007999999997</v>
      </c>
      <c r="J12" s="53">
        <v>39.750038000000004</v>
      </c>
      <c r="K12" s="53">
        <v>41.229702000000003</v>
      </c>
      <c r="L12" s="53">
        <v>41.846139999999998</v>
      </c>
      <c r="M12" s="53">
        <v>40.617977000000003</v>
      </c>
      <c r="N12" s="53">
        <v>41.335796999999999</v>
      </c>
      <c r="O12" s="53">
        <f t="shared" si="0"/>
        <v>2.0473950000000016</v>
      </c>
      <c r="P12" s="54">
        <f t="shared" si="1"/>
        <v>5</v>
      </c>
      <c r="Q12" s="55">
        <v>2660.8100589999999</v>
      </c>
    </row>
    <row r="13" spans="1:17">
      <c r="A13" s="52" t="s">
        <v>32</v>
      </c>
      <c r="B13" s="53">
        <v>37.957217</v>
      </c>
      <c r="C13" s="53">
        <v>36.443455999999998</v>
      </c>
      <c r="D13" s="53">
        <v>36.667786</v>
      </c>
      <c r="E13" s="53">
        <v>37.407727000000001</v>
      </c>
      <c r="F13" s="53">
        <v>35.468929000000003</v>
      </c>
      <c r="G13" s="53">
        <v>35.696319000000003</v>
      </c>
      <c r="H13" s="53">
        <v>36.291384999999998</v>
      </c>
      <c r="I13" s="53">
        <v>34.883935999999999</v>
      </c>
      <c r="J13" s="53">
        <v>35.500627000000001</v>
      </c>
      <c r="K13" s="53">
        <v>33.838371000000002</v>
      </c>
      <c r="L13" s="53">
        <v>33.521441000000003</v>
      </c>
      <c r="M13" s="53">
        <v>33.937530000000002</v>
      </c>
      <c r="N13" s="53">
        <v>34.023280999999997</v>
      </c>
      <c r="O13" s="53">
        <f t="shared" si="0"/>
        <v>-2.6445050000000023</v>
      </c>
      <c r="P13" s="54">
        <f t="shared" si="1"/>
        <v>14</v>
      </c>
      <c r="Q13" s="55">
        <v>19148.940911000002</v>
      </c>
    </row>
    <row r="14" spans="1:17">
      <c r="A14" s="52" t="s">
        <v>33</v>
      </c>
      <c r="B14" s="53">
        <v>35.815662000000003</v>
      </c>
      <c r="C14" s="53">
        <v>35.254339999999999</v>
      </c>
      <c r="D14" s="53">
        <v>35.227137999999997</v>
      </c>
      <c r="E14" s="53">
        <v>34.393600999999997</v>
      </c>
      <c r="F14" s="53">
        <v>35.647868000000003</v>
      </c>
      <c r="G14" s="53">
        <v>35.66563</v>
      </c>
      <c r="H14" s="53">
        <v>35.019491000000002</v>
      </c>
      <c r="I14" s="53">
        <v>33.934781000000001</v>
      </c>
      <c r="J14" s="53">
        <v>37.140095000000002</v>
      </c>
      <c r="K14" s="53">
        <v>37.414751000000003</v>
      </c>
      <c r="L14" s="53">
        <v>35.811627999999999</v>
      </c>
      <c r="M14" s="53">
        <v>37.153162999999999</v>
      </c>
      <c r="N14" s="53">
        <v>37.423813000000003</v>
      </c>
      <c r="O14" s="53">
        <f t="shared" si="0"/>
        <v>2.1966750000000062</v>
      </c>
      <c r="P14" s="54">
        <f t="shared" si="1"/>
        <v>11</v>
      </c>
      <c r="Q14" s="55">
        <v>23885</v>
      </c>
    </row>
    <row r="15" spans="1:17">
      <c r="A15" s="52" t="s">
        <v>34</v>
      </c>
      <c r="B15" s="53">
        <v>26.512715</v>
      </c>
      <c r="C15" s="53">
        <v>27.102107</v>
      </c>
      <c r="D15" s="53">
        <v>27.100185</v>
      </c>
      <c r="E15" s="53">
        <v>26.776432</v>
      </c>
      <c r="F15" s="53">
        <v>25.746746999999999</v>
      </c>
      <c r="G15" s="53">
        <v>24.298017999999999</v>
      </c>
      <c r="H15" s="53">
        <v>23.619541000000002</v>
      </c>
      <c r="I15" s="53">
        <v>21.199233</v>
      </c>
      <c r="J15" s="53">
        <v>25.581706000000001</v>
      </c>
      <c r="K15" s="53">
        <v>25.146841999999999</v>
      </c>
      <c r="L15" s="53">
        <v>25.103648</v>
      </c>
      <c r="M15" s="53">
        <v>26.957007999999998</v>
      </c>
      <c r="N15" s="53">
        <v>27.183022999999999</v>
      </c>
      <c r="O15" s="53">
        <f t="shared" si="0"/>
        <v>8.2837999999998857E-2</v>
      </c>
      <c r="P15" s="54">
        <f t="shared" si="1"/>
        <v>23</v>
      </c>
      <c r="Q15" s="55">
        <v>95068.547781999994</v>
      </c>
    </row>
    <row r="16" spans="1:17">
      <c r="A16" s="52" t="s">
        <v>35</v>
      </c>
      <c r="B16" s="53">
        <v>25.985533</v>
      </c>
      <c r="C16" s="53">
        <v>25.846195999999999</v>
      </c>
      <c r="D16" s="53">
        <v>25.873747000000002</v>
      </c>
      <c r="E16" s="53">
        <v>25.652712000000001</v>
      </c>
      <c r="F16" s="53">
        <v>25.082194999999999</v>
      </c>
      <c r="G16" s="53">
        <v>24.804306</v>
      </c>
      <c r="H16" s="53">
        <v>24.492792000000001</v>
      </c>
      <c r="I16" s="53">
        <v>24.713557999999999</v>
      </c>
      <c r="J16" s="53">
        <v>24.858729</v>
      </c>
      <c r="K16" s="53">
        <v>24.713927999999999</v>
      </c>
      <c r="L16" s="53">
        <v>24.335215999999999</v>
      </c>
      <c r="M16" s="53">
        <v>23.966708000000001</v>
      </c>
      <c r="N16" s="53">
        <v>24.055389000000002</v>
      </c>
      <c r="O16" s="53">
        <f t="shared" si="0"/>
        <v>-1.8183579999999999</v>
      </c>
      <c r="P16" s="54">
        <f t="shared" si="1"/>
        <v>27</v>
      </c>
      <c r="Q16" s="55">
        <v>235222.24410700001</v>
      </c>
    </row>
    <row r="17" spans="1:17">
      <c r="A17" s="52" t="s">
        <v>36</v>
      </c>
      <c r="B17" s="53">
        <v>50.231887</v>
      </c>
      <c r="C17" s="53">
        <v>50.171284</v>
      </c>
      <c r="D17" s="53">
        <v>49.379826999999999</v>
      </c>
      <c r="E17" s="53">
        <v>49.202050999999997</v>
      </c>
      <c r="F17" s="53">
        <v>48.228884000000001</v>
      </c>
      <c r="G17" s="53">
        <v>46.868274999999997</v>
      </c>
      <c r="H17" s="53">
        <v>46.461820000000003</v>
      </c>
      <c r="I17" s="53">
        <v>44.955449000000002</v>
      </c>
      <c r="J17" s="53">
        <v>47.540835000000001</v>
      </c>
      <c r="K17" s="53">
        <v>47.212912000000003</v>
      </c>
      <c r="L17" s="53">
        <v>48.956674999999997</v>
      </c>
      <c r="M17" s="53">
        <v>49.582614</v>
      </c>
      <c r="N17" s="53">
        <v>49.023195000000001</v>
      </c>
      <c r="O17" s="53">
        <f t="shared" si="0"/>
        <v>-0.35663199999999762</v>
      </c>
      <c r="P17" s="54">
        <f t="shared" si="1"/>
        <v>2</v>
      </c>
      <c r="Q17" s="55">
        <v>7745.9595920000002</v>
      </c>
    </row>
    <row r="18" spans="1:17">
      <c r="A18" s="52" t="s">
        <v>37</v>
      </c>
      <c r="B18" s="53">
        <v>26.176303999999998</v>
      </c>
      <c r="C18" s="53">
        <v>25.317807999999999</v>
      </c>
      <c r="D18" s="53">
        <v>26.021118000000001</v>
      </c>
      <c r="E18" s="53">
        <v>26.234919000000001</v>
      </c>
      <c r="F18" s="53">
        <v>26.333563000000002</v>
      </c>
      <c r="G18" s="53">
        <v>25.097805000000001</v>
      </c>
      <c r="H18" s="53">
        <v>24.346492999999999</v>
      </c>
      <c r="I18" s="53">
        <v>24.233772999999999</v>
      </c>
      <c r="J18" s="53">
        <v>25.690214000000001</v>
      </c>
      <c r="K18" s="53">
        <v>26.111262</v>
      </c>
      <c r="L18" s="53">
        <v>25.680671</v>
      </c>
      <c r="M18" s="53">
        <v>25.048773000000001</v>
      </c>
      <c r="N18" s="53">
        <v>25.751359000000001</v>
      </c>
      <c r="O18" s="53">
        <f t="shared" si="0"/>
        <v>-0.26975900000000053</v>
      </c>
      <c r="P18" s="54">
        <f t="shared" si="1"/>
        <v>26</v>
      </c>
      <c r="Q18" s="55">
        <v>180319.001819</v>
      </c>
    </row>
    <row r="19" spans="1:17">
      <c r="A19" s="52" t="s">
        <v>38</v>
      </c>
      <c r="B19" s="53">
        <v>39.049765999999998</v>
      </c>
      <c r="C19" s="53">
        <v>43.320811999999997</v>
      </c>
      <c r="D19" s="53">
        <v>44.617873000000003</v>
      </c>
      <c r="E19" s="53">
        <v>42.620623000000002</v>
      </c>
      <c r="F19" s="53">
        <v>41.725763000000001</v>
      </c>
      <c r="G19" s="53">
        <v>38.622152999999997</v>
      </c>
      <c r="H19" s="53">
        <v>40.161985000000001</v>
      </c>
      <c r="I19" s="53">
        <v>38.876539000000001</v>
      </c>
      <c r="J19" s="53">
        <v>38.556659000000003</v>
      </c>
      <c r="K19" s="53">
        <v>36.900801999999999</v>
      </c>
      <c r="L19" s="53">
        <v>37.878219999999999</v>
      </c>
      <c r="M19" s="53">
        <v>37.419401999999998</v>
      </c>
      <c r="N19" s="53">
        <v>38.392992</v>
      </c>
      <c r="O19" s="53">
        <f t="shared" si="0"/>
        <v>-6.2248810000000034</v>
      </c>
      <c r="P19" s="54">
        <f t="shared" si="1"/>
        <v>10</v>
      </c>
      <c r="Q19" s="55">
        <v>2283.5</v>
      </c>
    </row>
    <row r="20" spans="1:17">
      <c r="A20" s="52" t="s">
        <v>39</v>
      </c>
      <c r="B20" s="53">
        <v>36.446140999999997</v>
      </c>
      <c r="C20" s="53">
        <v>38.685671999999997</v>
      </c>
      <c r="D20" s="53">
        <v>38.413682999999999</v>
      </c>
      <c r="E20" s="53">
        <v>40.765721999999997</v>
      </c>
      <c r="F20" s="53">
        <v>40.627533999999997</v>
      </c>
      <c r="G20" s="53">
        <v>39.045808999999998</v>
      </c>
      <c r="H20" s="53">
        <v>35.798262999999999</v>
      </c>
      <c r="I20" s="53">
        <v>37.012711000000003</v>
      </c>
      <c r="J20" s="53">
        <v>38.532674</v>
      </c>
      <c r="K20" s="53">
        <v>38.813605000000003</v>
      </c>
      <c r="L20" s="53">
        <v>38.847924999999996</v>
      </c>
      <c r="M20" s="53">
        <v>39.494759999999999</v>
      </c>
      <c r="N20" s="53">
        <v>40.331318000000003</v>
      </c>
      <c r="O20" s="53">
        <f t="shared" si="0"/>
        <v>1.9176350000000042</v>
      </c>
      <c r="P20" s="54">
        <f t="shared" si="1"/>
        <v>6</v>
      </c>
      <c r="Q20" s="55">
        <v>2745.61499</v>
      </c>
    </row>
    <row r="21" spans="1:17">
      <c r="A21" s="52" t="s">
        <v>40</v>
      </c>
      <c r="B21" s="53">
        <v>40.070118999999998</v>
      </c>
      <c r="C21" s="53">
        <v>38.271963999999997</v>
      </c>
      <c r="D21" s="53">
        <v>36.203372999999999</v>
      </c>
      <c r="E21" s="53">
        <v>36.674875999999998</v>
      </c>
      <c r="F21" s="53">
        <v>35.790011999999997</v>
      </c>
      <c r="G21" s="53">
        <v>37.2271</v>
      </c>
      <c r="H21" s="53">
        <v>36.727921000000002</v>
      </c>
      <c r="I21" s="53">
        <v>36.438338999999999</v>
      </c>
      <c r="J21" s="53">
        <v>39.767761999999998</v>
      </c>
      <c r="K21" s="53">
        <v>40.681749000000003</v>
      </c>
      <c r="L21" s="53">
        <v>39.431632999999998</v>
      </c>
      <c r="M21" s="53">
        <v>39.026499999999999</v>
      </c>
      <c r="N21" s="53">
        <v>38.897689999999997</v>
      </c>
      <c r="O21" s="53">
        <f t="shared" si="0"/>
        <v>2.6943169999999981</v>
      </c>
      <c r="P21" s="54">
        <f t="shared" si="1"/>
        <v>8</v>
      </c>
      <c r="Q21" s="55">
        <v>3928.0832919999998</v>
      </c>
    </row>
    <row r="22" spans="1:17">
      <c r="A22" s="52" t="s">
        <v>41</v>
      </c>
      <c r="B22" s="53">
        <v>27.230840000000001</v>
      </c>
      <c r="C22" s="53">
        <v>27.785564000000001</v>
      </c>
      <c r="D22" s="53">
        <v>30.090040999999999</v>
      </c>
      <c r="E22" s="53">
        <v>29.171085999999999</v>
      </c>
      <c r="F22" s="53">
        <v>27.916858000000001</v>
      </c>
      <c r="G22" s="53">
        <v>27.972767999999999</v>
      </c>
      <c r="H22" s="53">
        <v>27.985378000000001</v>
      </c>
      <c r="I22" s="53">
        <v>27.997978</v>
      </c>
      <c r="J22" s="53">
        <v>27.336410000000001</v>
      </c>
      <c r="K22" s="53">
        <v>28.141984999999998</v>
      </c>
      <c r="L22" s="53">
        <v>28.394886</v>
      </c>
      <c r="M22" s="53">
        <v>28.311838999999999</v>
      </c>
      <c r="N22" s="53">
        <v>28.429953000000001</v>
      </c>
      <c r="O22" s="53">
        <f t="shared" si="0"/>
        <v>-1.6600879999999982</v>
      </c>
      <c r="P22" s="54">
        <f t="shared" si="1"/>
        <v>20</v>
      </c>
      <c r="Q22" s="55">
        <v>5302.1798150000004</v>
      </c>
    </row>
    <row r="23" spans="1:17">
      <c r="A23" s="52" t="s">
        <v>42</v>
      </c>
      <c r="B23" s="53">
        <v>37.274042999999999</v>
      </c>
      <c r="C23" s="53">
        <v>38.396397999999998</v>
      </c>
      <c r="D23" s="53">
        <v>39.377651</v>
      </c>
      <c r="E23" s="53">
        <v>38.106386999999998</v>
      </c>
      <c r="F23" s="53">
        <v>36.692712999999998</v>
      </c>
      <c r="G23" s="53">
        <v>35.363143000000001</v>
      </c>
      <c r="H23" s="53">
        <v>34.627374000000003</v>
      </c>
      <c r="I23" s="53">
        <v>36.873314999999998</v>
      </c>
      <c r="J23" s="53">
        <v>38.300105000000002</v>
      </c>
      <c r="K23" s="53">
        <v>38.485148000000002</v>
      </c>
      <c r="L23" s="53">
        <v>39.587794000000002</v>
      </c>
      <c r="M23" s="53">
        <v>41.610258000000002</v>
      </c>
      <c r="N23" s="53">
        <v>41.847864999999999</v>
      </c>
      <c r="O23" s="53">
        <f t="shared" si="0"/>
        <v>2.4702139999999986</v>
      </c>
      <c r="P23" s="54">
        <f t="shared" si="1"/>
        <v>4</v>
      </c>
      <c r="Q23" s="55">
        <v>16713.909494</v>
      </c>
    </row>
    <row r="24" spans="1:17">
      <c r="A24" s="52" t="s">
        <v>43</v>
      </c>
      <c r="B24" s="53">
        <v>39.336267999999997</v>
      </c>
      <c r="C24" s="53">
        <v>38.819000000000003</v>
      </c>
      <c r="D24" s="53">
        <v>40.869765000000001</v>
      </c>
      <c r="E24" s="53">
        <v>41.722104999999999</v>
      </c>
      <c r="F24" s="53">
        <v>41.501493000000004</v>
      </c>
      <c r="G24" s="53">
        <v>39.732743999999997</v>
      </c>
      <c r="H24" s="53">
        <v>40.407161000000002</v>
      </c>
      <c r="I24" s="53">
        <v>39.392823999999997</v>
      </c>
      <c r="J24" s="53">
        <v>39.508243</v>
      </c>
      <c r="K24" s="53">
        <v>40.281218000000003</v>
      </c>
      <c r="L24" s="53">
        <v>39.028945999999998</v>
      </c>
      <c r="M24" s="53">
        <v>37.999813000000003</v>
      </c>
      <c r="N24" s="53">
        <v>38.503233999999999</v>
      </c>
      <c r="O24" s="53">
        <f t="shared" si="0"/>
        <v>-2.3665310000000019</v>
      </c>
      <c r="P24" s="54">
        <f t="shared" si="1"/>
        <v>9</v>
      </c>
      <c r="Q24" s="55">
        <v>1057.9136960000001</v>
      </c>
    </row>
    <row r="25" spans="1:17">
      <c r="A25" s="52" t="s">
        <v>44</v>
      </c>
      <c r="B25" s="53">
        <v>30.214852</v>
      </c>
      <c r="C25" s="53">
        <v>30.807243</v>
      </c>
      <c r="D25" s="53">
        <v>31.189245</v>
      </c>
      <c r="E25" s="53">
        <v>31.029012000000002</v>
      </c>
      <c r="F25" s="53">
        <v>30.042238000000001</v>
      </c>
      <c r="G25" s="53">
        <v>30.002307999999999</v>
      </c>
      <c r="H25" s="53">
        <v>29.254622000000001</v>
      </c>
      <c r="I25" s="53">
        <v>29.251121000000001</v>
      </c>
      <c r="J25" s="53">
        <v>29.447769000000001</v>
      </c>
      <c r="K25" s="53">
        <v>28.850192</v>
      </c>
      <c r="L25" s="53">
        <v>28.310517999999998</v>
      </c>
      <c r="M25" s="53">
        <v>28.417081</v>
      </c>
      <c r="N25" s="53">
        <v>27.765967</v>
      </c>
      <c r="O25" s="53">
        <f t="shared" si="0"/>
        <v>-3.4232779999999998</v>
      </c>
      <c r="P25" s="54">
        <f t="shared" si="1"/>
        <v>22</v>
      </c>
      <c r="Q25" s="55">
        <v>68959.002477999995</v>
      </c>
    </row>
    <row r="26" spans="1:17" s="60" customFormat="1">
      <c r="A26" s="56" t="s">
        <v>45</v>
      </c>
      <c r="B26" s="57">
        <v>28.294374000000001</v>
      </c>
      <c r="C26" s="57">
        <v>28.172445</v>
      </c>
      <c r="D26" s="57">
        <v>28.347321999999998</v>
      </c>
      <c r="E26" s="57">
        <v>28.457605999999998</v>
      </c>
      <c r="F26" s="57">
        <v>27.869727000000001</v>
      </c>
      <c r="G26" s="57">
        <v>27.566821999999998</v>
      </c>
      <c r="H26" s="57">
        <v>27.096876000000002</v>
      </c>
      <c r="I26" s="57">
        <v>28.054055999999999</v>
      </c>
      <c r="J26" s="57">
        <v>27.963052999999999</v>
      </c>
      <c r="K26" s="57">
        <v>27.77685</v>
      </c>
      <c r="L26" s="57">
        <v>27.5779</v>
      </c>
      <c r="M26" s="57">
        <v>26.927544000000001</v>
      </c>
      <c r="N26" s="57">
        <v>26.711760000000002</v>
      </c>
      <c r="O26" s="57">
        <f t="shared" si="0"/>
        <v>-1.6355619999999966</v>
      </c>
      <c r="P26" s="58">
        <f t="shared" si="1"/>
        <v>25</v>
      </c>
      <c r="Q26" s="59">
        <v>37907.921001000002</v>
      </c>
    </row>
    <row r="27" spans="1:17">
      <c r="A27" s="52" t="s">
        <v>46</v>
      </c>
      <c r="B27" s="53">
        <v>36.404510999999999</v>
      </c>
      <c r="C27" s="53">
        <v>37.074796999999997</v>
      </c>
      <c r="D27" s="53">
        <v>37.595064999999998</v>
      </c>
      <c r="E27" s="53">
        <v>37.864066000000001</v>
      </c>
      <c r="F27" s="53">
        <v>37.771572999999997</v>
      </c>
      <c r="G27" s="53">
        <v>37.492552000000003</v>
      </c>
      <c r="H27" s="53">
        <v>37.986558000000002</v>
      </c>
      <c r="I27" s="53">
        <v>36.719253999999999</v>
      </c>
      <c r="J27" s="53">
        <v>39.123565999999997</v>
      </c>
      <c r="K27" s="53">
        <v>38.890234</v>
      </c>
      <c r="L27" s="53">
        <v>36.099060999999999</v>
      </c>
      <c r="M27" s="53">
        <v>35.706684000000003</v>
      </c>
      <c r="N27" s="53">
        <v>35.486742999999997</v>
      </c>
      <c r="O27" s="53">
        <f t="shared" si="0"/>
        <v>-2.1083220000000011</v>
      </c>
      <c r="P27" s="54">
        <f t="shared" si="1"/>
        <v>12</v>
      </c>
      <c r="Q27" s="55">
        <v>46776.043783000001</v>
      </c>
    </row>
    <row r="28" spans="1:17">
      <c r="A28" s="52" t="s">
        <v>47</v>
      </c>
      <c r="B28" s="53">
        <v>38.064461000000001</v>
      </c>
      <c r="C28" s="53">
        <v>38.228921999999997</v>
      </c>
      <c r="D28" s="53">
        <v>39.822066999999997</v>
      </c>
      <c r="E28" s="53">
        <v>40.986826999999998</v>
      </c>
      <c r="F28" s="53">
        <v>40.963540999999999</v>
      </c>
      <c r="G28" s="53">
        <v>38.684958999999999</v>
      </c>
      <c r="H28" s="53">
        <v>37.619363</v>
      </c>
      <c r="I28" s="53">
        <v>35.469746000000001</v>
      </c>
      <c r="J28" s="53">
        <v>37.420135000000002</v>
      </c>
      <c r="K28" s="53">
        <v>36.881202999999999</v>
      </c>
      <c r="L28" s="53">
        <v>37.642659999999999</v>
      </c>
      <c r="M28" s="53">
        <v>34.059274000000002</v>
      </c>
      <c r="N28" s="53">
        <v>35.218980000000002</v>
      </c>
      <c r="O28" s="53">
        <f t="shared" si="0"/>
        <v>-4.603086999999995</v>
      </c>
      <c r="P28" s="54">
        <f t="shared" si="1"/>
        <v>13</v>
      </c>
      <c r="Q28" s="55">
        <v>20869.811941</v>
      </c>
    </row>
    <row r="29" spans="1:17">
      <c r="A29" s="52" t="s">
        <v>48</v>
      </c>
      <c r="B29" s="53">
        <v>38.858203000000003</v>
      </c>
      <c r="C29" s="53">
        <v>41.621347999999998</v>
      </c>
      <c r="D29" s="53">
        <v>40.727815</v>
      </c>
      <c r="E29" s="53">
        <v>44.083069999999999</v>
      </c>
      <c r="F29" s="53">
        <v>42.230294000000001</v>
      </c>
      <c r="G29" s="53">
        <v>40.524102999999997</v>
      </c>
      <c r="H29" s="53">
        <v>39.964084</v>
      </c>
      <c r="I29" s="53">
        <v>38.515278000000002</v>
      </c>
      <c r="J29" s="53">
        <v>42.914746000000001</v>
      </c>
      <c r="K29" s="53">
        <v>44.334229000000001</v>
      </c>
      <c r="L29" s="53">
        <v>45.372169999999997</v>
      </c>
      <c r="M29" s="53">
        <v>44.723843000000002</v>
      </c>
      <c r="N29" s="53">
        <v>43.666189000000003</v>
      </c>
      <c r="O29" s="53">
        <f t="shared" si="0"/>
        <v>2.9383740000000032</v>
      </c>
      <c r="P29" s="54">
        <f t="shared" si="1"/>
        <v>3</v>
      </c>
      <c r="Q29" s="55">
        <v>18158.224706000001</v>
      </c>
    </row>
    <row r="30" spans="1:17">
      <c r="A30" s="52" t="s">
        <v>49</v>
      </c>
      <c r="B30" s="53">
        <v>36.127381</v>
      </c>
      <c r="C30" s="53">
        <v>36.103206</v>
      </c>
      <c r="D30" s="53">
        <v>35.308591</v>
      </c>
      <c r="E30" s="53">
        <v>34.533268999999997</v>
      </c>
      <c r="F30" s="53">
        <v>34.227237000000002</v>
      </c>
      <c r="G30" s="53">
        <v>34.762819999999998</v>
      </c>
      <c r="H30" s="53">
        <v>35.734800999999997</v>
      </c>
      <c r="I30" s="53">
        <v>36.624822999999999</v>
      </c>
      <c r="J30" s="53">
        <v>36.974632999999997</v>
      </c>
      <c r="K30" s="53">
        <v>37.302447000000001</v>
      </c>
      <c r="L30" s="53">
        <v>37.844276999999998</v>
      </c>
      <c r="M30" s="53">
        <v>39.627346000000003</v>
      </c>
      <c r="N30" s="53">
        <v>39.660885999999998</v>
      </c>
      <c r="O30" s="53">
        <f t="shared" si="0"/>
        <v>4.352294999999998</v>
      </c>
      <c r="P30" s="54">
        <f t="shared" si="1"/>
        <v>7</v>
      </c>
      <c r="Q30" s="55">
        <v>5429.2119140000004</v>
      </c>
    </row>
    <row r="31" spans="1:17">
      <c r="A31" s="52" t="s">
        <v>50</v>
      </c>
      <c r="B31" s="53">
        <v>32.486693000000002</v>
      </c>
      <c r="C31" s="53">
        <v>34.422255999999997</v>
      </c>
      <c r="D31" s="53">
        <v>36.558835000000002</v>
      </c>
      <c r="E31" s="53">
        <v>37.971460999999998</v>
      </c>
      <c r="F31" s="53">
        <v>36.830967999999999</v>
      </c>
      <c r="G31" s="53">
        <v>36.779550999999998</v>
      </c>
      <c r="H31" s="53">
        <v>34.834279000000002</v>
      </c>
      <c r="I31" s="53">
        <v>34.799337999999999</v>
      </c>
      <c r="J31" s="53">
        <v>34.751218999999999</v>
      </c>
      <c r="K31" s="53">
        <v>35.538691</v>
      </c>
      <c r="L31" s="53">
        <v>32.920769</v>
      </c>
      <c r="M31" s="53">
        <v>32.062379</v>
      </c>
      <c r="N31" s="53">
        <v>32.299284</v>
      </c>
      <c r="O31" s="53">
        <f t="shared" si="0"/>
        <v>-4.2595510000000019</v>
      </c>
      <c r="P31" s="54">
        <f t="shared" si="1"/>
        <v>18</v>
      </c>
      <c r="Q31" s="55">
        <v>7567.9658200000003</v>
      </c>
    </row>
    <row r="32" spans="1:17" s="60" customFormat="1">
      <c r="A32" s="56" t="s">
        <v>51</v>
      </c>
      <c r="B32" s="57">
        <v>30.031547</v>
      </c>
      <c r="C32" s="57">
        <v>31.718212999999999</v>
      </c>
      <c r="D32" s="57">
        <v>31.819005000000001</v>
      </c>
      <c r="E32" s="57">
        <v>31.528238999999999</v>
      </c>
      <c r="F32" s="57">
        <v>31.367591000000001</v>
      </c>
      <c r="G32" s="57">
        <v>30.351078999999999</v>
      </c>
      <c r="H32" s="57">
        <v>30.283252000000001</v>
      </c>
      <c r="I32" s="57">
        <v>31.622202000000001</v>
      </c>
      <c r="J32" s="57">
        <v>31.793225</v>
      </c>
      <c r="K32" s="57">
        <v>32.943807</v>
      </c>
      <c r="L32" s="57">
        <v>33.111682000000002</v>
      </c>
      <c r="M32" s="57">
        <v>33.036036000000003</v>
      </c>
      <c r="N32" s="57">
        <v>32.654263</v>
      </c>
      <c r="O32" s="57">
        <f t="shared" si="0"/>
        <v>0.83525799999999961</v>
      </c>
      <c r="P32" s="58">
        <f t="shared" si="1"/>
        <v>17</v>
      </c>
      <c r="Q32" s="59">
        <v>29381.001035000001</v>
      </c>
    </row>
    <row r="33" spans="1:17" s="60" customFormat="1">
      <c r="A33" s="56" t="s">
        <v>52</v>
      </c>
      <c r="B33" s="57">
        <v>26.691853999999999</v>
      </c>
      <c r="C33" s="57">
        <v>26.497768000000001</v>
      </c>
      <c r="D33" s="57">
        <v>25.960654999999999</v>
      </c>
      <c r="E33" s="57">
        <v>25.900848</v>
      </c>
      <c r="F33" s="57">
        <v>25.828316999999998</v>
      </c>
      <c r="G33" s="57">
        <v>26.382171</v>
      </c>
      <c r="H33" s="57">
        <v>27.429169000000002</v>
      </c>
      <c r="I33" s="57">
        <v>28.589884999999999</v>
      </c>
      <c r="J33" s="57">
        <v>28.984722000000001</v>
      </c>
      <c r="K33" s="57">
        <v>28.762539</v>
      </c>
      <c r="L33" s="57">
        <v>28.451694</v>
      </c>
      <c r="M33" s="57">
        <v>28.085379</v>
      </c>
      <c r="N33" s="57">
        <v>28.047353000000001</v>
      </c>
      <c r="O33" s="57">
        <f t="shared" si="0"/>
        <v>2.0866980000000019</v>
      </c>
      <c r="P33" s="58">
        <f t="shared" si="1"/>
        <v>21</v>
      </c>
      <c r="Q33" s="59">
        <v>51654.448535000003</v>
      </c>
    </row>
    <row r="34" spans="1:17">
      <c r="A34" s="61" t="s">
        <v>53</v>
      </c>
      <c r="B34" s="62">
        <v>32.930481</v>
      </c>
      <c r="C34" s="62">
        <v>33.020825000000002</v>
      </c>
      <c r="D34" s="62">
        <v>32.230530000000002</v>
      </c>
      <c r="E34" s="62">
        <v>30.627226</v>
      </c>
      <c r="F34" s="62">
        <v>29.438939000000001</v>
      </c>
      <c r="G34" s="62">
        <v>29.573992000000001</v>
      </c>
      <c r="H34" s="62">
        <v>28.094176000000001</v>
      </c>
      <c r="I34" s="62">
        <v>29.369845999999999</v>
      </c>
      <c r="J34" s="62">
        <v>31.164189</v>
      </c>
      <c r="K34" s="62">
        <v>32.810580000000002</v>
      </c>
      <c r="L34" s="62">
        <v>33.408344</v>
      </c>
      <c r="M34" s="62">
        <v>33.396357999999999</v>
      </c>
      <c r="N34" s="62">
        <v>33.710565000000003</v>
      </c>
      <c r="O34" s="62">
        <f t="shared" si="0"/>
        <v>1.4800350000000009</v>
      </c>
      <c r="P34" s="63">
        <f t="shared" si="1"/>
        <v>15</v>
      </c>
      <c r="Q34" s="64">
        <v>249536.04922300001</v>
      </c>
    </row>
    <row r="35" spans="1:17">
      <c r="A35" s="52" t="s">
        <v>54</v>
      </c>
      <c r="B35" s="53">
        <v>37.529228000000003</v>
      </c>
      <c r="C35" s="53">
        <v>37.938757000000003</v>
      </c>
      <c r="D35" s="53">
        <v>38.648746000000003</v>
      </c>
      <c r="E35" s="53">
        <v>38.821075999999998</v>
      </c>
      <c r="F35" s="53">
        <v>38.775663999999999</v>
      </c>
      <c r="G35" s="53">
        <v>37.163845999999999</v>
      </c>
      <c r="H35" s="53">
        <v>34.841068999999997</v>
      </c>
      <c r="I35" s="53">
        <v>35.161214999999999</v>
      </c>
      <c r="J35" s="53">
        <v>34.899082</v>
      </c>
      <c r="K35" s="53">
        <v>34.306153999999999</v>
      </c>
      <c r="L35" s="53">
        <v>34.702331000000001</v>
      </c>
      <c r="M35" s="53">
        <v>33.131250000000001</v>
      </c>
      <c r="N35" s="53">
        <v>30.750005999999999</v>
      </c>
      <c r="O35" s="53">
        <f t="shared" si="0"/>
        <v>-7.8987400000000036</v>
      </c>
      <c r="P35" s="54"/>
      <c r="Q35" s="55">
        <v>1537.413239</v>
      </c>
    </row>
    <row r="36" spans="1:17">
      <c r="A36" s="61" t="s">
        <v>55</v>
      </c>
      <c r="B36" s="62">
        <v>29.428993999999999</v>
      </c>
      <c r="C36" s="62">
        <v>29.078811999999999</v>
      </c>
      <c r="D36" s="62">
        <v>27.888268</v>
      </c>
      <c r="E36" s="62">
        <v>26.653634</v>
      </c>
      <c r="F36" s="62">
        <v>26.44989</v>
      </c>
      <c r="G36" s="62">
        <v>27.496275000000001</v>
      </c>
      <c r="H36" s="62">
        <v>25.046614000000002</v>
      </c>
      <c r="I36" s="62">
        <v>27.021567000000001</v>
      </c>
      <c r="J36" s="62">
        <v>26.804461</v>
      </c>
      <c r="K36" s="62">
        <v>25.684097000000001</v>
      </c>
      <c r="L36" s="62">
        <v>25.559401000000001</v>
      </c>
      <c r="M36" s="62">
        <v>26.731006000000001</v>
      </c>
      <c r="N36" s="62">
        <v>27.557362999999999</v>
      </c>
      <c r="O36" s="62">
        <f t="shared" si="0"/>
        <v>-0.33090500000000134</v>
      </c>
      <c r="P36" s="63"/>
      <c r="Q36" s="64">
        <v>40502.370008999998</v>
      </c>
    </row>
    <row r="37" spans="1:17">
      <c r="A37" s="12" t="s">
        <v>57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34"/>
      <c r="P37" s="34"/>
      <c r="Q37" s="33"/>
    </row>
    <row r="38" spans="1:17">
      <c r="A38" s="12" t="s">
        <v>59</v>
      </c>
      <c r="B38" s="42"/>
      <c r="C38" s="42"/>
      <c r="D38" s="4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34"/>
      <c r="P38" s="34"/>
      <c r="Q38" s="33"/>
    </row>
    <row r="39" spans="1:17">
      <c r="A39" s="12" t="s">
        <v>60</v>
      </c>
      <c r="B39" s="42"/>
      <c r="C39" s="42"/>
      <c r="D39" s="42"/>
      <c r="E39" s="12"/>
      <c r="F39" s="12"/>
      <c r="G39" s="12"/>
      <c r="H39" s="12"/>
      <c r="I39" s="12"/>
      <c r="J39" s="12"/>
      <c r="K39" s="42"/>
      <c r="L39" s="12"/>
      <c r="M39" s="12"/>
      <c r="N39" s="12"/>
      <c r="O39" s="34"/>
      <c r="P39" s="34"/>
      <c r="Q39" s="33"/>
    </row>
    <row r="40" spans="1:17">
      <c r="A40" s="12" t="s">
        <v>61</v>
      </c>
      <c r="B40" s="42"/>
      <c r="C40" s="42"/>
      <c r="D40" s="42"/>
      <c r="E40" s="12"/>
      <c r="F40" s="12"/>
      <c r="G40" s="12"/>
      <c r="H40" s="12"/>
      <c r="I40" s="12"/>
      <c r="J40" s="12"/>
      <c r="K40" s="42"/>
      <c r="L40" s="12"/>
      <c r="M40" s="12"/>
      <c r="N40" s="12"/>
      <c r="O40" s="34"/>
      <c r="P40" s="34"/>
      <c r="Q40" s="33"/>
    </row>
    <row r="4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  <c r="P41" s="13"/>
      <c r="Q41" s="14"/>
    </row>
    <row r="42" spans="1:17">
      <c r="O42" s="31" t="s">
        <v>62</v>
      </c>
      <c r="P42" s="44" t="s">
        <v>63</v>
      </c>
    </row>
    <row r="43" spans="1:17">
      <c r="A43" s="15" t="s">
        <v>64</v>
      </c>
      <c r="B43" s="22">
        <f>AVERAGE(B7:B34)</f>
        <v>33.762675892857146</v>
      </c>
      <c r="C43" s="22">
        <f t="shared" ref="C43:N43" si="2">AVERAGE(C7:C34)</f>
        <v>34.225702785714283</v>
      </c>
      <c r="D43" s="22">
        <f t="shared" si="2"/>
        <v>34.706379249999998</v>
      </c>
      <c r="E43" s="22">
        <f t="shared" si="2"/>
        <v>34.93102117857142</v>
      </c>
      <c r="F43" s="22">
        <f t="shared" si="2"/>
        <v>34.557889607142855</v>
      </c>
      <c r="G43" s="22">
        <f t="shared" si="2"/>
        <v>33.902172964285718</v>
      </c>
      <c r="H43" s="22">
        <f t="shared" si="2"/>
        <v>33.554008928571427</v>
      </c>
      <c r="I43" s="22">
        <f t="shared" si="2"/>
        <v>33.532670035714283</v>
      </c>
      <c r="J43" s="22">
        <f t="shared" si="2"/>
        <v>34.621018785714291</v>
      </c>
      <c r="K43" s="22">
        <f t="shared" si="2"/>
        <v>34.794023142857135</v>
      </c>
      <c r="L43" s="22">
        <f t="shared" si="2"/>
        <v>34.670737178571429</v>
      </c>
      <c r="M43" s="22">
        <f t="shared" si="2"/>
        <v>34.51040153571428</v>
      </c>
      <c r="N43" s="22">
        <f t="shared" si="2"/>
        <v>34.421795357142862</v>
      </c>
      <c r="O43" s="34">
        <f t="shared" ref="O43:O47" si="3">N43-D43</f>
        <v>-0.28458389285713537</v>
      </c>
      <c r="P43" s="45">
        <f>N43-B43</f>
        <v>0.65911946428571611</v>
      </c>
    </row>
    <row r="44" spans="1:17">
      <c r="A44" s="15" t="s">
        <v>65</v>
      </c>
      <c r="B44" s="22">
        <f>AVERAGE(B7,B11,B12,B13,B14,B15,B16,B18,B19,B20,B21,B22,B24,B25,B26,B28,B30,B31,B32)</f>
        <v>32.584690842105267</v>
      </c>
      <c r="C44" s="22">
        <f t="shared" ref="C44:N44" si="4">AVERAGE(C7,C11,C12,C13,C14,C15,C16,C18,C19,C20,C21,C22,C24,C25,C26,C28,C30,C31,C32)</f>
        <v>32.905000736842098</v>
      </c>
      <c r="D44" s="22">
        <f t="shared" si="4"/>
        <v>33.415760263157892</v>
      </c>
      <c r="E44" s="22">
        <f t="shared" si="4"/>
        <v>33.585978368421046</v>
      </c>
      <c r="F44" s="22">
        <f t="shared" si="4"/>
        <v>33.180893473684208</v>
      </c>
      <c r="G44" s="22">
        <f t="shared" si="4"/>
        <v>32.617951000000005</v>
      </c>
      <c r="H44" s="22">
        <f t="shared" si="4"/>
        <v>31.992788315789472</v>
      </c>
      <c r="I44" s="22">
        <f t="shared" si="4"/>
        <v>31.977754105263163</v>
      </c>
      <c r="J44" s="22">
        <f t="shared" si="4"/>
        <v>32.813514947368425</v>
      </c>
      <c r="K44" s="22">
        <f t="shared" si="4"/>
        <v>32.87433973684211</v>
      </c>
      <c r="L44" s="22">
        <f t="shared" si="4"/>
        <v>32.539022789473677</v>
      </c>
      <c r="M44" s="22">
        <f t="shared" si="4"/>
        <v>32.321601000000008</v>
      </c>
      <c r="N44" s="22">
        <f t="shared" si="4"/>
        <v>32.547109947368433</v>
      </c>
      <c r="O44" s="34">
        <f t="shared" si="3"/>
        <v>-0.86865031578945917</v>
      </c>
      <c r="P44" s="45">
        <f t="shared" ref="P44:P47" si="5">N44-B44</f>
        <v>-3.7580894736834125E-2</v>
      </c>
    </row>
    <row r="45" spans="1:17">
      <c r="A45" s="15" t="s">
        <v>66</v>
      </c>
      <c r="B45" s="22">
        <f>AVERAGE(B7,B10,B11,B13,B14,B15,B16,B18,B22,B25,B26,B28,B32,B33,B34)</f>
        <v>30.069874199999997</v>
      </c>
      <c r="C45" s="22">
        <f t="shared" ref="C45:N45" si="6">AVERAGE(C7,C10,C11,C13,C14,C15,C16,C18,C22,C25,C26,C28,C32,C33,C34)</f>
        <v>30.070759866666666</v>
      </c>
      <c r="D45" s="22">
        <f t="shared" si="6"/>
        <v>30.341433133333332</v>
      </c>
      <c r="E45" s="22">
        <f t="shared" si="6"/>
        <v>30.167345466666667</v>
      </c>
      <c r="F45" s="22">
        <f t="shared" si="6"/>
        <v>29.768785666666666</v>
      </c>
      <c r="G45" s="22">
        <f t="shared" si="6"/>
        <v>29.526339533333324</v>
      </c>
      <c r="H45" s="22">
        <f t="shared" si="6"/>
        <v>29.095127866666669</v>
      </c>
      <c r="I45" s="22">
        <f t="shared" si="6"/>
        <v>29.004766</v>
      </c>
      <c r="J45" s="22">
        <f t="shared" si="6"/>
        <v>29.881339533333335</v>
      </c>
      <c r="K45" s="22">
        <f t="shared" si="6"/>
        <v>29.864212200000004</v>
      </c>
      <c r="L45" s="22">
        <f t="shared" si="6"/>
        <v>29.628255199999995</v>
      </c>
      <c r="M45" s="22">
        <f t="shared" si="6"/>
        <v>29.36595693333334</v>
      </c>
      <c r="N45" s="22">
        <f t="shared" si="6"/>
        <v>29.325520466666671</v>
      </c>
      <c r="O45" s="34">
        <f t="shared" si="3"/>
        <v>-1.0159126666666616</v>
      </c>
      <c r="P45" s="45">
        <f t="shared" si="5"/>
        <v>-0.74435373333332677</v>
      </c>
    </row>
    <row r="46" spans="1:17">
      <c r="A46" s="15" t="s">
        <v>67</v>
      </c>
      <c r="B46" s="22">
        <f>AVERAGE(B8,B9,B12,B17,B19,B20,B21,B23,B24,B27,B29,B30,B31)</f>
        <v>38.023600923076927</v>
      </c>
      <c r="C46" s="22">
        <f t="shared" ref="C46:N46" si="7">AVERAGE(C8,C9,C12,C17,C19,C20,C21,C23,C24,C27,C29,C30,C31)</f>
        <v>39.019867692307692</v>
      </c>
      <c r="D46" s="22">
        <f t="shared" si="7"/>
        <v>39.742855538461534</v>
      </c>
      <c r="E46" s="22">
        <f t="shared" si="7"/>
        <v>40.427570076923075</v>
      </c>
      <c r="F46" s="22">
        <f t="shared" si="7"/>
        <v>40.083778769230769</v>
      </c>
      <c r="G46" s="22">
        <f t="shared" si="7"/>
        <v>38.951211538461536</v>
      </c>
      <c r="H46" s="22">
        <f t="shared" si="7"/>
        <v>38.698871692307691</v>
      </c>
      <c r="I46" s="22">
        <f t="shared" si="7"/>
        <v>38.757174692307686</v>
      </c>
      <c r="J46" s="22">
        <f t="shared" si="7"/>
        <v>40.089879461538459</v>
      </c>
      <c r="K46" s="22">
        <f t="shared" si="7"/>
        <v>40.482266538461538</v>
      </c>
      <c r="L46" s="22">
        <f t="shared" si="7"/>
        <v>40.488985615384614</v>
      </c>
      <c r="M46" s="22">
        <f t="shared" si="7"/>
        <v>40.446299153846148</v>
      </c>
      <c r="N46" s="22">
        <f t="shared" si="7"/>
        <v>40.302112538461536</v>
      </c>
      <c r="O46" s="34">
        <f t="shared" si="3"/>
        <v>0.55925700000000234</v>
      </c>
      <c r="P46" s="45">
        <f t="shared" si="5"/>
        <v>2.278511615384609</v>
      </c>
    </row>
    <row r="47" spans="1:17">
      <c r="A47" s="15" t="s">
        <v>68</v>
      </c>
      <c r="B47" s="22">
        <f>B26</f>
        <v>28.294374000000001</v>
      </c>
      <c r="C47" s="22">
        <f t="shared" ref="C47:N47" si="8">C26</f>
        <v>28.172445</v>
      </c>
      <c r="D47" s="22">
        <f t="shared" si="8"/>
        <v>28.347321999999998</v>
      </c>
      <c r="E47" s="22">
        <f t="shared" si="8"/>
        <v>28.457605999999998</v>
      </c>
      <c r="F47" s="22">
        <f t="shared" si="8"/>
        <v>27.869727000000001</v>
      </c>
      <c r="G47" s="22">
        <f t="shared" si="8"/>
        <v>27.566821999999998</v>
      </c>
      <c r="H47" s="22">
        <f t="shared" si="8"/>
        <v>27.096876000000002</v>
      </c>
      <c r="I47" s="22">
        <f t="shared" si="8"/>
        <v>28.054055999999999</v>
      </c>
      <c r="J47" s="22">
        <f t="shared" si="8"/>
        <v>27.963052999999999</v>
      </c>
      <c r="K47" s="22">
        <f t="shared" si="8"/>
        <v>27.77685</v>
      </c>
      <c r="L47" s="22">
        <f t="shared" si="8"/>
        <v>27.5779</v>
      </c>
      <c r="M47" s="22">
        <f t="shared" si="8"/>
        <v>26.927544000000001</v>
      </c>
      <c r="N47" s="22">
        <f t="shared" si="8"/>
        <v>26.711760000000002</v>
      </c>
      <c r="O47" s="34">
        <f t="shared" si="3"/>
        <v>-1.6355619999999966</v>
      </c>
      <c r="P47" s="45">
        <f t="shared" si="5"/>
        <v>-1.5826139999999995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7"/>
  <sheetViews>
    <sheetView zoomScale="75" zoomScaleNormal="75" workbookViewId="0">
      <pane xSplit="1" ySplit="4" topLeftCell="B5" activePane="bottomRight" state="frozen"/>
      <selection activeCell="G20" sqref="G20"/>
      <selection pane="topRight" activeCell="G20" sqref="G20"/>
      <selection pane="bottomLeft" activeCell="G20" sqref="G20"/>
      <selection pane="bottomRight" activeCell="G20" sqref="G20"/>
    </sheetView>
  </sheetViews>
  <sheetFormatPr baseColWidth="10" defaultColWidth="9.140625" defaultRowHeight="15"/>
  <cols>
    <col min="1" max="1" width="14.85546875" style="15" customWidth="1"/>
    <col min="2" max="14" width="9.140625" style="15"/>
    <col min="15" max="15" width="15.7109375" style="15" customWidth="1"/>
    <col min="16" max="16" width="9.140625" style="15"/>
    <col min="17" max="17" width="10.85546875" style="15" customWidth="1"/>
    <col min="18" max="16384" width="9.140625" style="15"/>
  </cols>
  <sheetData>
    <row r="1" spans="1:17">
      <c r="A1" s="11" t="s">
        <v>74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3"/>
      <c r="Q1" s="14"/>
    </row>
    <row r="2" spans="1:17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4"/>
    </row>
    <row r="3" spans="1:1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 t="s">
        <v>18</v>
      </c>
      <c r="P3" s="16" t="s">
        <v>19</v>
      </c>
      <c r="Q3" s="17" t="s">
        <v>20</v>
      </c>
    </row>
    <row r="4" spans="1:17">
      <c r="A4" s="18"/>
      <c r="B4" s="18">
        <v>2002</v>
      </c>
      <c r="C4" s="18">
        <v>2003</v>
      </c>
      <c r="D4" s="18">
        <v>2004</v>
      </c>
      <c r="E4" s="18">
        <v>2005</v>
      </c>
      <c r="F4" s="18">
        <v>2006</v>
      </c>
      <c r="G4" s="18">
        <v>2007</v>
      </c>
      <c r="H4" s="18">
        <v>2008</v>
      </c>
      <c r="I4" s="18">
        <v>2009</v>
      </c>
      <c r="J4" s="18">
        <v>2010</v>
      </c>
      <c r="K4" s="18">
        <v>2011</v>
      </c>
      <c r="L4" s="18">
        <v>2012</v>
      </c>
      <c r="M4" s="18">
        <v>2013</v>
      </c>
      <c r="N4" s="18">
        <v>2014</v>
      </c>
      <c r="O4" s="18" t="s">
        <v>22</v>
      </c>
      <c r="P4" s="18">
        <v>2014</v>
      </c>
      <c r="Q4" s="18">
        <v>2014</v>
      </c>
    </row>
    <row r="5" spans="1:17">
      <c r="A5" s="19" t="s">
        <v>24</v>
      </c>
      <c r="B5" s="20">
        <v>6.8160709999999991</v>
      </c>
      <c r="C5" s="20">
        <v>6.8587499999999997</v>
      </c>
      <c r="D5" s="20">
        <v>6.824935</v>
      </c>
      <c r="E5" s="20">
        <v>6.6418379999999999</v>
      </c>
      <c r="F5" s="20">
        <v>6.3846439999999998</v>
      </c>
      <c r="G5" s="20">
        <v>6.1797899999999997</v>
      </c>
      <c r="H5" s="20">
        <v>6.0294090000000002</v>
      </c>
      <c r="I5" s="20">
        <v>6.3480940000000006</v>
      </c>
      <c r="J5" s="20">
        <v>6.3695389999999996</v>
      </c>
      <c r="K5" s="20">
        <v>6.3739730000000003</v>
      </c>
      <c r="L5" s="20">
        <v>6.3549109999999995</v>
      </c>
      <c r="M5" s="20">
        <v>6.3342480000000005</v>
      </c>
      <c r="N5" s="20">
        <v>6.3480449999999999</v>
      </c>
      <c r="O5" s="20">
        <f t="shared" ref="O5:O36" si="0">N5-D5</f>
        <v>-0.47689000000000004</v>
      </c>
      <c r="P5" s="20"/>
      <c r="Q5" s="21">
        <v>343725.54511300003</v>
      </c>
    </row>
    <row r="6" spans="1:17">
      <c r="A6" s="23" t="s">
        <v>25</v>
      </c>
      <c r="B6" s="24">
        <v>6.4875209999999992</v>
      </c>
      <c r="C6" s="24">
        <v>6.5871720000000007</v>
      </c>
      <c r="D6" s="24">
        <v>6.5528550000000001</v>
      </c>
      <c r="E6" s="24">
        <v>6.4263400000000006</v>
      </c>
      <c r="F6" s="24">
        <v>6.184107</v>
      </c>
      <c r="G6" s="24">
        <v>5.8564020000000001</v>
      </c>
      <c r="H6" s="24">
        <v>5.7435400000000003</v>
      </c>
      <c r="I6" s="24">
        <v>6.0085060000000006</v>
      </c>
      <c r="J6" s="24">
        <v>6.001587999999999</v>
      </c>
      <c r="K6" s="24">
        <v>6.0853099999999998</v>
      </c>
      <c r="L6" s="24">
        <v>6.0504860000000003</v>
      </c>
      <c r="M6" s="24">
        <v>6.0257750000000003</v>
      </c>
      <c r="N6" s="24">
        <v>6.0248630000000007</v>
      </c>
      <c r="O6" s="24">
        <f t="shared" si="0"/>
        <v>-0.52799199999999935</v>
      </c>
      <c r="P6" s="24"/>
      <c r="Q6" s="25">
        <v>245005.74749000001</v>
      </c>
    </row>
    <row r="7" spans="1:17">
      <c r="A7" s="48" t="s">
        <v>26</v>
      </c>
      <c r="B7" s="49">
        <v>5.277247</v>
      </c>
      <c r="C7" s="49">
        <v>5.4673480000000003</v>
      </c>
      <c r="D7" s="49">
        <v>5.6579860000000002</v>
      </c>
      <c r="E7" s="49">
        <v>5.6359810000000001</v>
      </c>
      <c r="F7" s="49">
        <v>5.2371419999999995</v>
      </c>
      <c r="G7" s="49">
        <v>5.1717610000000001</v>
      </c>
      <c r="H7" s="49">
        <v>4.9093159999999996</v>
      </c>
      <c r="I7" s="49">
        <v>5.1052300000000006</v>
      </c>
      <c r="J7" s="49">
        <v>5.1274150000000001</v>
      </c>
      <c r="K7" s="49">
        <v>5.1489050000000001</v>
      </c>
      <c r="L7" s="49">
        <v>4.7904519999999993</v>
      </c>
      <c r="M7" s="49">
        <v>4.523828</v>
      </c>
      <c r="N7" s="49">
        <v>4.5313630000000007</v>
      </c>
      <c r="O7" s="49">
        <f t="shared" si="0"/>
        <v>-1.1266229999999995</v>
      </c>
      <c r="P7" s="50">
        <f t="shared" ref="P7:P34" si="1">RANK(N7,N$7:N$34)</f>
        <v>27</v>
      </c>
      <c r="Q7" s="51">
        <v>8227.8003379999991</v>
      </c>
    </row>
    <row r="8" spans="1:17">
      <c r="A8" s="52" t="s">
        <v>27</v>
      </c>
      <c r="B8" s="53">
        <v>8.2126989999999989</v>
      </c>
      <c r="C8" s="53">
        <v>9.5107160000000004</v>
      </c>
      <c r="D8" s="53">
        <v>9.7615239999999996</v>
      </c>
      <c r="E8" s="53">
        <v>9.5829349999999991</v>
      </c>
      <c r="F8" s="53">
        <v>9.4570959999999999</v>
      </c>
      <c r="G8" s="53">
        <v>10.105126</v>
      </c>
      <c r="H8" s="53">
        <v>10.688635</v>
      </c>
      <c r="I8" s="53">
        <v>10.488709</v>
      </c>
      <c r="J8" s="53">
        <v>10.598525</v>
      </c>
      <c r="K8" s="53">
        <v>10.590616000000001</v>
      </c>
      <c r="L8" s="53">
        <v>10.09904</v>
      </c>
      <c r="M8" s="53">
        <v>10.034116999999998</v>
      </c>
      <c r="N8" s="53">
        <v>9.8357779999999995</v>
      </c>
      <c r="O8" s="53">
        <f t="shared" si="0"/>
        <v>7.425399999999982E-2</v>
      </c>
      <c r="P8" s="54">
        <f t="shared" si="1"/>
        <v>4</v>
      </c>
      <c r="Q8" s="55">
        <v>1168.1765350000001</v>
      </c>
    </row>
    <row r="9" spans="1:17">
      <c r="A9" s="52" t="s">
        <v>28</v>
      </c>
      <c r="B9" s="53">
        <v>6.8446150000000001</v>
      </c>
      <c r="C9" s="53">
        <v>6.8997630000000001</v>
      </c>
      <c r="D9" s="53">
        <v>7.0505979999999999</v>
      </c>
      <c r="E9" s="53">
        <v>7.2439150000000003</v>
      </c>
      <c r="F9" s="53">
        <v>7.0487130000000002</v>
      </c>
      <c r="G9" s="53">
        <v>6.7420310000000008</v>
      </c>
      <c r="H9" s="53">
        <v>6.8468689999999999</v>
      </c>
      <c r="I9" s="53">
        <v>7.1946510000000004</v>
      </c>
      <c r="J9" s="53">
        <v>7.0338989999999999</v>
      </c>
      <c r="K9" s="53">
        <v>6.9850859999999999</v>
      </c>
      <c r="L9" s="53">
        <v>6.5636479999999997</v>
      </c>
      <c r="M9" s="53">
        <v>6.1503269999999999</v>
      </c>
      <c r="N9" s="53">
        <v>6.2177129999999998</v>
      </c>
      <c r="O9" s="53">
        <f t="shared" si="0"/>
        <v>-0.8328850000000001</v>
      </c>
      <c r="P9" s="54">
        <f t="shared" si="1"/>
        <v>19</v>
      </c>
      <c r="Q9" s="55">
        <v>3281.304474</v>
      </c>
    </row>
    <row r="10" spans="1:17" s="60" customFormat="1">
      <c r="A10" s="56" t="s">
        <v>29</v>
      </c>
      <c r="B10" s="57">
        <v>11.011916999999999</v>
      </c>
      <c r="C10" s="57">
        <v>10.541195</v>
      </c>
      <c r="D10" s="57">
        <v>10.752151</v>
      </c>
      <c r="E10" s="57">
        <v>10.252462999999999</v>
      </c>
      <c r="F10" s="57">
        <v>10.065618000000001</v>
      </c>
      <c r="G10" s="57">
        <v>10.211332000000001</v>
      </c>
      <c r="H10" s="57">
        <v>9.3169770000000014</v>
      </c>
      <c r="I10" s="57">
        <v>8.881647000000001</v>
      </c>
      <c r="J10" s="57">
        <v>8.9242639999999991</v>
      </c>
      <c r="K10" s="57">
        <v>8.9176749999999991</v>
      </c>
      <c r="L10" s="57">
        <v>8.6693929999999995</v>
      </c>
      <c r="M10" s="57">
        <v>8.9178029999999993</v>
      </c>
      <c r="N10" s="57">
        <v>8.1769540000000003</v>
      </c>
      <c r="O10" s="57">
        <f t="shared" si="0"/>
        <v>-2.5751969999999993</v>
      </c>
      <c r="P10" s="58">
        <f t="shared" si="1"/>
        <v>12</v>
      </c>
      <c r="Q10" s="59">
        <v>10622.136059999999</v>
      </c>
    </row>
    <row r="11" spans="1:17">
      <c r="A11" s="52" t="s">
        <v>30</v>
      </c>
      <c r="B11" s="53">
        <v>6.5847120000000006</v>
      </c>
      <c r="C11" s="53">
        <v>6.8834049999999998</v>
      </c>
      <c r="D11" s="53">
        <v>6.7213529999999997</v>
      </c>
      <c r="E11" s="53">
        <v>6.5305849999999994</v>
      </c>
      <c r="F11" s="53">
        <v>6.2914509999999995</v>
      </c>
      <c r="G11" s="53">
        <v>5.8071670000000006</v>
      </c>
      <c r="H11" s="53">
        <v>5.6838160000000002</v>
      </c>
      <c r="I11" s="53">
        <v>5.9467910000000002</v>
      </c>
      <c r="J11" s="53">
        <v>5.8052279999999987</v>
      </c>
      <c r="K11" s="53">
        <v>5.8310060000000004</v>
      </c>
      <c r="L11" s="53">
        <v>5.5876729999999997</v>
      </c>
      <c r="M11" s="53">
        <v>5.3801209999999999</v>
      </c>
      <c r="N11" s="53">
        <v>5.2432819999999998</v>
      </c>
      <c r="O11" s="53">
        <f t="shared" si="0"/>
        <v>-1.4780709999999999</v>
      </c>
      <c r="P11" s="54">
        <f t="shared" si="1"/>
        <v>24</v>
      </c>
      <c r="Q11" s="55">
        <v>58188.999344999997</v>
      </c>
    </row>
    <row r="12" spans="1:17">
      <c r="A12" s="52" t="s">
        <v>31</v>
      </c>
      <c r="B12" s="53">
        <v>6.3785020000000001</v>
      </c>
      <c r="C12" s="53">
        <v>6.1145839999999998</v>
      </c>
      <c r="D12" s="53">
        <v>6.7294499999999999</v>
      </c>
      <c r="E12" s="53">
        <v>7.5763280000000002</v>
      </c>
      <c r="F12" s="53">
        <v>7.1658759999999999</v>
      </c>
      <c r="G12" s="53">
        <v>6.9991780000000006</v>
      </c>
      <c r="H12" s="53">
        <v>7.367426</v>
      </c>
      <c r="I12" s="53">
        <v>8.4206760000000003</v>
      </c>
      <c r="J12" s="53">
        <v>8.8198089999999993</v>
      </c>
      <c r="K12" s="53">
        <v>8.648731999999999</v>
      </c>
      <c r="L12" s="53">
        <v>8.6109390000000001</v>
      </c>
      <c r="M12" s="53">
        <v>8.0931700000000006</v>
      </c>
      <c r="N12" s="53">
        <v>8.2809540000000013</v>
      </c>
      <c r="O12" s="53">
        <f t="shared" si="0"/>
        <v>1.5515040000000013</v>
      </c>
      <c r="P12" s="54">
        <f t="shared" si="1"/>
        <v>10</v>
      </c>
      <c r="Q12" s="55">
        <v>533.04999999999995</v>
      </c>
    </row>
    <row r="13" spans="1:17">
      <c r="A13" s="52" t="s">
        <v>32</v>
      </c>
      <c r="B13" s="53">
        <v>8.1401409999999998</v>
      </c>
      <c r="C13" s="53">
        <v>7.8617990000000004</v>
      </c>
      <c r="D13" s="53">
        <v>8.2840050000000005</v>
      </c>
      <c r="E13" s="53">
        <v>8.3457889999999999</v>
      </c>
      <c r="F13" s="53">
        <v>7.7024689999999998</v>
      </c>
      <c r="G13" s="53">
        <v>7.939921</v>
      </c>
      <c r="H13" s="53">
        <v>7.9275019999999996</v>
      </c>
      <c r="I13" s="53">
        <v>8.0566469999999999</v>
      </c>
      <c r="J13" s="53">
        <v>8.7928910000000009</v>
      </c>
      <c r="K13" s="53">
        <v>8.7398369999999996</v>
      </c>
      <c r="L13" s="53">
        <v>8.3790670000000009</v>
      </c>
      <c r="M13" s="53">
        <v>8.4987180000000002</v>
      </c>
      <c r="N13" s="53">
        <v>8.1674989999999994</v>
      </c>
      <c r="O13" s="53">
        <f t="shared" si="0"/>
        <v>-0.11650600000000111</v>
      </c>
      <c r="P13" s="54">
        <f t="shared" si="1"/>
        <v>13</v>
      </c>
      <c r="Q13" s="55">
        <v>4596.8218550000001</v>
      </c>
    </row>
    <row r="14" spans="1:17">
      <c r="A14" s="52" t="s">
        <v>33</v>
      </c>
      <c r="B14" s="53">
        <v>6.7438130000000003</v>
      </c>
      <c r="C14" s="53">
        <v>6.7498500000000003</v>
      </c>
      <c r="D14" s="53">
        <v>6.8963179999999991</v>
      </c>
      <c r="E14" s="53">
        <v>6.5222189999999998</v>
      </c>
      <c r="F14" s="53">
        <v>6.3360180000000001</v>
      </c>
      <c r="G14" s="53">
        <v>6.349507</v>
      </c>
      <c r="H14" s="53">
        <v>6.0109149999999998</v>
      </c>
      <c r="I14" s="53">
        <v>6.3193059999999992</v>
      </c>
      <c r="J14" s="53">
        <v>7.9265340000000002</v>
      </c>
      <c r="K14" s="53">
        <v>8.2456320000000005</v>
      </c>
      <c r="L14" s="53">
        <v>8.9068170000000002</v>
      </c>
      <c r="M14" s="53">
        <v>10.002655000000001</v>
      </c>
      <c r="N14" s="53">
        <v>10.242388999999999</v>
      </c>
      <c r="O14" s="53">
        <f t="shared" si="0"/>
        <v>3.3460710000000002</v>
      </c>
      <c r="P14" s="54">
        <f t="shared" si="1"/>
        <v>3</v>
      </c>
      <c r="Q14" s="55">
        <v>6537</v>
      </c>
    </row>
    <row r="15" spans="1:17">
      <c r="A15" s="52" t="s">
        <v>34</v>
      </c>
      <c r="B15" s="53">
        <v>6.0988980000000002</v>
      </c>
      <c r="C15" s="53">
        <v>6.0440200000000006</v>
      </c>
      <c r="D15" s="53">
        <v>5.7334389999999997</v>
      </c>
      <c r="E15" s="53">
        <v>5.4036300000000006</v>
      </c>
      <c r="F15" s="53">
        <v>5.075189</v>
      </c>
      <c r="G15" s="53">
        <v>4.8635839999999995</v>
      </c>
      <c r="H15" s="53">
        <v>5.0642110000000002</v>
      </c>
      <c r="I15" s="53">
        <v>5.3944200000000002</v>
      </c>
      <c r="J15" s="53">
        <v>5.2224209999999998</v>
      </c>
      <c r="K15" s="53">
        <v>5.0530300000000006</v>
      </c>
      <c r="L15" s="53">
        <v>4.8698709999999998</v>
      </c>
      <c r="M15" s="53">
        <v>5.7697000000000003</v>
      </c>
      <c r="N15" s="53">
        <v>5.504454</v>
      </c>
      <c r="O15" s="53">
        <f t="shared" si="0"/>
        <v>-0.22898499999999977</v>
      </c>
      <c r="P15" s="54">
        <f t="shared" si="1"/>
        <v>23</v>
      </c>
      <c r="Q15" s="55">
        <v>19251.000183999997</v>
      </c>
    </row>
    <row r="16" spans="1:17">
      <c r="A16" s="52" t="s">
        <v>35</v>
      </c>
      <c r="B16" s="53">
        <v>4.8664699999999996</v>
      </c>
      <c r="C16" s="53">
        <v>4.6914600000000002</v>
      </c>
      <c r="D16" s="53">
        <v>4.9086169999999996</v>
      </c>
      <c r="E16" s="53">
        <v>4.6822239999999997</v>
      </c>
      <c r="F16" s="53">
        <v>4.5276940000000003</v>
      </c>
      <c r="G16" s="53">
        <v>4.4001100000000006</v>
      </c>
      <c r="H16" s="53">
        <v>4.3305189999999998</v>
      </c>
      <c r="I16" s="53">
        <v>4.4491909999999999</v>
      </c>
      <c r="J16" s="53">
        <v>4.4780100000000003</v>
      </c>
      <c r="K16" s="53">
        <v>4.4468300000000003</v>
      </c>
      <c r="L16" s="53">
        <v>4.4099890000000004</v>
      </c>
      <c r="M16" s="53">
        <v>4.471603</v>
      </c>
      <c r="N16" s="53">
        <v>4.4710980000000005</v>
      </c>
      <c r="O16" s="53">
        <f t="shared" si="0"/>
        <v>-0.4375189999999991</v>
      </c>
      <c r="P16" s="54">
        <f t="shared" si="1"/>
        <v>28</v>
      </c>
      <c r="Q16" s="55">
        <v>43719.998905</v>
      </c>
    </row>
    <row r="17" spans="1:17">
      <c r="A17" s="52" t="s">
        <v>36</v>
      </c>
      <c r="B17" s="53">
        <v>10.836857</v>
      </c>
      <c r="C17" s="53">
        <v>11.116094</v>
      </c>
      <c r="D17" s="53">
        <v>10.954231999999999</v>
      </c>
      <c r="E17" s="53">
        <v>10.620620000000001</v>
      </c>
      <c r="F17" s="53">
        <v>10.231228</v>
      </c>
      <c r="G17" s="53">
        <v>9.9471059999999998</v>
      </c>
      <c r="H17" s="53">
        <v>9.344695999999999</v>
      </c>
      <c r="I17" s="53">
        <v>9.2615829999999999</v>
      </c>
      <c r="J17" s="53">
        <v>10.113953</v>
      </c>
      <c r="K17" s="53">
        <v>9.3817740000000001</v>
      </c>
      <c r="L17" s="53">
        <v>8.8726200000000013</v>
      </c>
      <c r="M17" s="53">
        <v>9.5795250000000003</v>
      </c>
      <c r="N17" s="53">
        <v>10.514702999999999</v>
      </c>
      <c r="O17" s="53">
        <f t="shared" si="0"/>
        <v>-0.43952900000000028</v>
      </c>
      <c r="P17" s="54">
        <f t="shared" si="1"/>
        <v>2</v>
      </c>
      <c r="Q17" s="55">
        <v>1661.3863219999998</v>
      </c>
    </row>
    <row r="18" spans="1:17">
      <c r="A18" s="52" t="s">
        <v>37</v>
      </c>
      <c r="B18" s="53">
        <v>7.4016669999999998</v>
      </c>
      <c r="C18" s="53">
        <v>7.5136620000000001</v>
      </c>
      <c r="D18" s="53">
        <v>7.2465839999999995</v>
      </c>
      <c r="E18" s="53">
        <v>7.4362289999999991</v>
      </c>
      <c r="F18" s="53">
        <v>7.1380490000000005</v>
      </c>
      <c r="G18" s="53">
        <v>6.5702039999999995</v>
      </c>
      <c r="H18" s="53">
        <v>6.2234429999999996</v>
      </c>
      <c r="I18" s="53">
        <v>6.7007649999999996</v>
      </c>
      <c r="J18" s="53">
        <v>6.7358119999999992</v>
      </c>
      <c r="K18" s="53">
        <v>7.3622560000000004</v>
      </c>
      <c r="L18" s="53">
        <v>8.040693000000001</v>
      </c>
      <c r="M18" s="53">
        <v>7.8860409999999996</v>
      </c>
      <c r="N18" s="53">
        <v>8.2796960000000013</v>
      </c>
      <c r="O18" s="53">
        <f t="shared" si="0"/>
        <v>1.0331120000000018</v>
      </c>
      <c r="P18" s="54">
        <f t="shared" si="1"/>
        <v>11</v>
      </c>
      <c r="Q18" s="55">
        <v>57977.000585000002</v>
      </c>
    </row>
    <row r="19" spans="1:17">
      <c r="A19" s="52" t="s">
        <v>38</v>
      </c>
      <c r="B19" s="53">
        <v>9.6857609999999994</v>
      </c>
      <c r="C19" s="53">
        <v>12.009836999999999</v>
      </c>
      <c r="D19" s="53">
        <v>12.317757</v>
      </c>
      <c r="E19" s="53">
        <v>10.578825</v>
      </c>
      <c r="F19" s="53">
        <v>9.6282730000000001</v>
      </c>
      <c r="G19" s="53">
        <v>8.7049439999999993</v>
      </c>
      <c r="H19" s="53">
        <v>8.692755</v>
      </c>
      <c r="I19" s="53">
        <v>8.7586329999999997</v>
      </c>
      <c r="J19" s="53">
        <v>8.6723680000000005</v>
      </c>
      <c r="K19" s="53">
        <v>8.6787050000000008</v>
      </c>
      <c r="L19" s="53">
        <v>8.1300160000000012</v>
      </c>
      <c r="M19" s="53">
        <v>8.6312030000000011</v>
      </c>
      <c r="N19" s="53">
        <v>9.0051610000000011</v>
      </c>
      <c r="O19" s="53">
        <f t="shared" si="0"/>
        <v>-3.3125959999999992</v>
      </c>
      <c r="P19" s="54">
        <f t="shared" si="1"/>
        <v>6</v>
      </c>
      <c r="Q19" s="55">
        <v>535.59999100000005</v>
      </c>
    </row>
    <row r="20" spans="1:17">
      <c r="A20" s="52" t="s">
        <v>39</v>
      </c>
      <c r="B20" s="53">
        <v>7.9618330000000004</v>
      </c>
      <c r="C20" s="53">
        <v>8.5665589999999998</v>
      </c>
      <c r="D20" s="53">
        <v>9.0120430000000002</v>
      </c>
      <c r="E20" s="53">
        <v>9.0695589999999982</v>
      </c>
      <c r="F20" s="53">
        <v>7.7932750000000004</v>
      </c>
      <c r="G20" s="53">
        <v>6.8573429999999993</v>
      </c>
      <c r="H20" s="53">
        <v>6.6679380000000004</v>
      </c>
      <c r="I20" s="53">
        <v>8.4807670000000002</v>
      </c>
      <c r="J20" s="53">
        <v>8.7542449999999992</v>
      </c>
      <c r="K20" s="53">
        <v>8.8954639999999987</v>
      </c>
      <c r="L20" s="53">
        <v>8.594519</v>
      </c>
      <c r="M20" s="53">
        <v>8.597982</v>
      </c>
      <c r="N20" s="53">
        <v>9.2562490000000004</v>
      </c>
      <c r="O20" s="53">
        <f t="shared" si="0"/>
        <v>0.24420600000000015</v>
      </c>
      <c r="P20" s="54">
        <f t="shared" si="1"/>
        <v>5</v>
      </c>
      <c r="Q20" s="55">
        <v>630.13000099999999</v>
      </c>
    </row>
    <row r="21" spans="1:17">
      <c r="A21" s="52" t="s">
        <v>40</v>
      </c>
      <c r="B21" s="53">
        <v>9.6830350000000003</v>
      </c>
      <c r="C21" s="53">
        <v>9.6773700000000016</v>
      </c>
      <c r="D21" s="53">
        <v>9.3033149999999996</v>
      </c>
      <c r="E21" s="53">
        <v>7.8509829999999994</v>
      </c>
      <c r="F21" s="53">
        <v>5.9735300000000002</v>
      </c>
      <c r="G21" s="53">
        <v>5.8199630000000004</v>
      </c>
      <c r="H21" s="53">
        <v>5.3364759999999993</v>
      </c>
      <c r="I21" s="53">
        <v>6.6789440000000004</v>
      </c>
      <c r="J21" s="53">
        <v>6.4596910000000003</v>
      </c>
      <c r="K21" s="53">
        <v>6.2024559999999997</v>
      </c>
      <c r="L21" s="53">
        <v>6.0947139999999997</v>
      </c>
      <c r="M21" s="53">
        <v>6.0441229999999999</v>
      </c>
      <c r="N21" s="53">
        <v>6.1290940000000003</v>
      </c>
      <c r="O21" s="53">
        <f t="shared" si="0"/>
        <v>-3.1742209999999993</v>
      </c>
      <c r="P21" s="54">
        <f t="shared" si="1"/>
        <v>20</v>
      </c>
      <c r="Q21" s="55">
        <v>618.94658900000002</v>
      </c>
    </row>
    <row r="22" spans="1:17">
      <c r="A22" s="52" t="s">
        <v>41</v>
      </c>
      <c r="B22" s="53">
        <v>7.0571769999999994</v>
      </c>
      <c r="C22" s="53">
        <v>7.2928420000000003</v>
      </c>
      <c r="D22" s="53">
        <v>8.1873140000000006</v>
      </c>
      <c r="E22" s="53">
        <v>7.8403239999999998</v>
      </c>
      <c r="F22" s="53">
        <v>7.3614949999999997</v>
      </c>
      <c r="G22" s="53">
        <v>7.0955900000000005</v>
      </c>
      <c r="H22" s="53">
        <v>7.0459459999999998</v>
      </c>
      <c r="I22" s="53">
        <v>6.5778489999999996</v>
      </c>
      <c r="J22" s="53">
        <v>6.3823670000000003</v>
      </c>
      <c r="K22" s="53">
        <v>6.3631570000000002</v>
      </c>
      <c r="L22" s="53">
        <v>6.1467959999999993</v>
      </c>
      <c r="M22" s="53">
        <v>5.6522690000000004</v>
      </c>
      <c r="N22" s="53">
        <v>5.2292769999999997</v>
      </c>
      <c r="O22" s="53">
        <f t="shared" si="0"/>
        <v>-2.9580370000000009</v>
      </c>
      <c r="P22" s="54">
        <f t="shared" si="1"/>
        <v>25</v>
      </c>
      <c r="Q22" s="55">
        <v>975.2589660000001</v>
      </c>
    </row>
    <row r="23" spans="1:17">
      <c r="A23" s="52" t="s">
        <v>42</v>
      </c>
      <c r="B23" s="53">
        <v>6.9026690000000004</v>
      </c>
      <c r="C23" s="53">
        <v>6.9104629999999991</v>
      </c>
      <c r="D23" s="53">
        <v>7.6271230000000001</v>
      </c>
      <c r="E23" s="53">
        <v>7.481668</v>
      </c>
      <c r="F23" s="53">
        <v>7.6207929999999999</v>
      </c>
      <c r="G23" s="53">
        <v>7.0042929999999997</v>
      </c>
      <c r="H23" s="53">
        <v>6.7636509999999994</v>
      </c>
      <c r="I23" s="53">
        <v>6.7017910000000001</v>
      </c>
      <c r="J23" s="53">
        <v>7.3621829999999999</v>
      </c>
      <c r="K23" s="53">
        <v>7.1658789999999994</v>
      </c>
      <c r="L23" s="53">
        <v>7.0415640000000002</v>
      </c>
      <c r="M23" s="53">
        <v>6.8018860000000005</v>
      </c>
      <c r="N23" s="53">
        <v>6.737819</v>
      </c>
      <c r="O23" s="53">
        <f t="shared" si="0"/>
        <v>-0.88930400000000009</v>
      </c>
      <c r="P23" s="54">
        <f t="shared" si="1"/>
        <v>16</v>
      </c>
      <c r="Q23" s="55">
        <v>2691.0642270000003</v>
      </c>
    </row>
    <row r="24" spans="1:17">
      <c r="A24" s="52" t="s">
        <v>43</v>
      </c>
      <c r="B24" s="53">
        <v>11.092927000000001</v>
      </c>
      <c r="C24" s="53">
        <v>10.71866</v>
      </c>
      <c r="D24" s="53">
        <v>9.4398970000000002</v>
      </c>
      <c r="E24" s="53">
        <v>9.7440429999999996</v>
      </c>
      <c r="F24" s="53">
        <v>9.9896060000000002</v>
      </c>
      <c r="G24" s="53">
        <v>10.847740999999999</v>
      </c>
      <c r="H24" s="53">
        <v>10.183847</v>
      </c>
      <c r="I24" s="53">
        <v>9.7789510000000011</v>
      </c>
      <c r="J24" s="53">
        <v>9.321496999999999</v>
      </c>
      <c r="K24" s="53">
        <v>9.5318769999999997</v>
      </c>
      <c r="L24" s="53">
        <v>8.8072619999999997</v>
      </c>
      <c r="M24" s="53">
        <v>8.2593689999999995</v>
      </c>
      <c r="N24" s="53">
        <v>8.5128809999999984</v>
      </c>
      <c r="O24" s="53">
        <f t="shared" si="0"/>
        <v>-0.92701600000000184</v>
      </c>
      <c r="P24" s="54">
        <f t="shared" si="1"/>
        <v>9</v>
      </c>
      <c r="Q24" s="55">
        <v>233.89966699999999</v>
      </c>
    </row>
    <row r="25" spans="1:17">
      <c r="A25" s="52" t="s">
        <v>44</v>
      </c>
      <c r="B25" s="53">
        <v>9.2591330000000003</v>
      </c>
      <c r="C25" s="53">
        <v>9.5072949999999992</v>
      </c>
      <c r="D25" s="53">
        <v>9.8326670000000007</v>
      </c>
      <c r="E25" s="53">
        <v>10.062524</v>
      </c>
      <c r="F25" s="53">
        <v>9.9577609999999996</v>
      </c>
      <c r="G25" s="53">
        <v>9.444090000000001</v>
      </c>
      <c r="H25" s="53">
        <v>9.5565390000000008</v>
      </c>
      <c r="I25" s="53">
        <v>9.9270310000000013</v>
      </c>
      <c r="J25" s="53">
        <v>9.7888659999999987</v>
      </c>
      <c r="K25" s="53">
        <v>9.6413139999999995</v>
      </c>
      <c r="L25" s="53">
        <v>9.1172379999999986</v>
      </c>
      <c r="M25" s="53">
        <v>9.0384250000000002</v>
      </c>
      <c r="N25" s="53">
        <v>8.9648819999999994</v>
      </c>
      <c r="O25" s="53">
        <f t="shared" si="0"/>
        <v>-0.86778500000000136</v>
      </c>
      <c r="P25" s="54">
        <f t="shared" si="1"/>
        <v>7</v>
      </c>
      <c r="Q25" s="55">
        <v>22265.000801000002</v>
      </c>
    </row>
    <row r="26" spans="1:17" s="60" customFormat="1">
      <c r="A26" s="56" t="s">
        <v>45</v>
      </c>
      <c r="B26" s="57">
        <v>6.2531379999999999</v>
      </c>
      <c r="C26" s="57">
        <v>6.4504950000000001</v>
      </c>
      <c r="D26" s="57">
        <v>6.4611640000000001</v>
      </c>
      <c r="E26" s="57">
        <v>6.3997529999999996</v>
      </c>
      <c r="F26" s="57">
        <v>6.1333459999999995</v>
      </c>
      <c r="G26" s="57">
        <v>5.9561440000000001</v>
      </c>
      <c r="H26" s="57">
        <v>5.7906860000000009</v>
      </c>
      <c r="I26" s="57">
        <v>5.8530609999999994</v>
      </c>
      <c r="J26" s="57">
        <v>5.815893</v>
      </c>
      <c r="K26" s="57">
        <v>6.0019599999999995</v>
      </c>
      <c r="L26" s="57">
        <v>5.8679309999999996</v>
      </c>
      <c r="M26" s="57">
        <v>5.70702</v>
      </c>
      <c r="N26" s="57">
        <v>5.7039710000000001</v>
      </c>
      <c r="O26" s="57">
        <f t="shared" si="0"/>
        <v>-0.757193</v>
      </c>
      <c r="P26" s="58">
        <f t="shared" si="1"/>
        <v>22</v>
      </c>
      <c r="Q26" s="59">
        <v>8094.7735369999991</v>
      </c>
    </row>
    <row r="27" spans="1:17">
      <c r="A27" s="52" t="s">
        <v>46</v>
      </c>
      <c r="B27" s="53">
        <v>7.4553740000000008</v>
      </c>
      <c r="C27" s="53">
        <v>7.7230660000000002</v>
      </c>
      <c r="D27" s="53">
        <v>8.5403650000000013</v>
      </c>
      <c r="E27" s="53">
        <v>8.1145160000000001</v>
      </c>
      <c r="F27" s="53">
        <v>7.8935510000000004</v>
      </c>
      <c r="G27" s="53">
        <v>7.9010149999999992</v>
      </c>
      <c r="H27" s="53">
        <v>7.7448150000000009</v>
      </c>
      <c r="I27" s="53">
        <v>8.0482849999999999</v>
      </c>
      <c r="J27" s="53">
        <v>8.2175119999999993</v>
      </c>
      <c r="K27" s="53">
        <v>7.9482029999999995</v>
      </c>
      <c r="L27" s="53">
        <v>7.8210460000000008</v>
      </c>
      <c r="M27" s="53">
        <v>7.5031229999999995</v>
      </c>
      <c r="N27" s="53">
        <v>7.8176899999999989</v>
      </c>
      <c r="O27" s="53">
        <f t="shared" si="0"/>
        <v>-0.7226750000000024</v>
      </c>
      <c r="P27" s="54">
        <f t="shared" si="1"/>
        <v>14</v>
      </c>
      <c r="Q27" s="55">
        <v>10304.710465</v>
      </c>
    </row>
    <row r="28" spans="1:17">
      <c r="A28" s="52" t="s">
        <v>47</v>
      </c>
      <c r="B28" s="53">
        <v>9.5663109999999989</v>
      </c>
      <c r="C28" s="53">
        <v>9.3966460000000005</v>
      </c>
      <c r="D28" s="53">
        <v>9.7562109999999986</v>
      </c>
      <c r="E28" s="53">
        <v>9.3659040000000005</v>
      </c>
      <c r="F28" s="53">
        <v>8.9042289999999991</v>
      </c>
      <c r="G28" s="53">
        <v>8.6235490000000006</v>
      </c>
      <c r="H28" s="53">
        <v>7.8164990000000003</v>
      </c>
      <c r="I28" s="53">
        <v>8.1476369999999996</v>
      </c>
      <c r="J28" s="53">
        <v>7.9604970000000002</v>
      </c>
      <c r="K28" s="53">
        <v>7.1607479999999999</v>
      </c>
      <c r="L28" s="53">
        <v>6.795064</v>
      </c>
      <c r="M28" s="53">
        <v>6.4834899999999998</v>
      </c>
      <c r="N28" s="53">
        <v>6.5928559999999994</v>
      </c>
      <c r="O28" s="53">
        <f t="shared" si="0"/>
        <v>-3.1633549999999993</v>
      </c>
      <c r="P28" s="54">
        <f t="shared" si="1"/>
        <v>17</v>
      </c>
      <c r="Q28" s="55">
        <v>3906.7479279999998</v>
      </c>
    </row>
    <row r="29" spans="1:17">
      <c r="A29" s="52" t="s">
        <v>48</v>
      </c>
      <c r="B29" s="53">
        <v>7.5402320000000005</v>
      </c>
      <c r="C29" s="53">
        <v>8.4046690000000002</v>
      </c>
      <c r="D29" s="53">
        <v>8.5869779999999984</v>
      </c>
      <c r="E29" s="53">
        <v>7.1476020000000009</v>
      </c>
      <c r="F29" s="53">
        <v>6.7592460000000001</v>
      </c>
      <c r="G29" s="53">
        <v>7.0543170000000002</v>
      </c>
      <c r="H29" s="53">
        <v>6.3230049999999993</v>
      </c>
      <c r="I29" s="53">
        <v>7.1006779999999994</v>
      </c>
      <c r="J29" s="53">
        <v>7.9953339999999997</v>
      </c>
      <c r="K29" s="53">
        <v>6.8810119999999992</v>
      </c>
      <c r="L29" s="53">
        <v>7.0839839999999992</v>
      </c>
      <c r="M29" s="53">
        <v>7.4736660000000006</v>
      </c>
      <c r="N29" s="53">
        <v>8.7551330000000007</v>
      </c>
      <c r="O29" s="53">
        <f t="shared" si="0"/>
        <v>0.16815500000000227</v>
      </c>
      <c r="P29" s="54">
        <f t="shared" si="1"/>
        <v>8</v>
      </c>
      <c r="Q29" s="55">
        <v>3640.749726</v>
      </c>
    </row>
    <row r="30" spans="1:17">
      <c r="A30" s="52" t="s">
        <v>49</v>
      </c>
      <c r="B30" s="53">
        <v>8.5920380000000005</v>
      </c>
      <c r="C30" s="53">
        <v>8.6539470000000005</v>
      </c>
      <c r="D30" s="53">
        <v>8.6675520000000006</v>
      </c>
      <c r="E30" s="53">
        <v>8.2904110000000006</v>
      </c>
      <c r="F30" s="53">
        <v>7.8638089999999998</v>
      </c>
      <c r="G30" s="53">
        <v>7.9698880000000001</v>
      </c>
      <c r="H30" s="53">
        <v>8.0623070000000006</v>
      </c>
      <c r="I30" s="53">
        <v>9.5677590000000006</v>
      </c>
      <c r="J30" s="53">
        <v>9.745851</v>
      </c>
      <c r="K30" s="53">
        <v>9.4304109999999994</v>
      </c>
      <c r="L30" s="53">
        <v>10.324872999999998</v>
      </c>
      <c r="M30" s="53">
        <v>10.739122999999999</v>
      </c>
      <c r="N30" s="53">
        <v>10.608983</v>
      </c>
      <c r="O30" s="53">
        <f t="shared" si="0"/>
        <v>1.9414309999999997</v>
      </c>
      <c r="P30" s="54">
        <f t="shared" si="1"/>
        <v>1</v>
      </c>
      <c r="Q30" s="55">
        <v>1452.2725840000001</v>
      </c>
    </row>
    <row r="31" spans="1:17">
      <c r="A31" s="52" t="s">
        <v>50</v>
      </c>
      <c r="B31" s="53">
        <v>6.557898999999999</v>
      </c>
      <c r="C31" s="53">
        <v>7.3574059999999992</v>
      </c>
      <c r="D31" s="53">
        <v>7.7687320000000009</v>
      </c>
      <c r="E31" s="53">
        <v>7.4760050000000007</v>
      </c>
      <c r="F31" s="53">
        <v>7.6439010000000005</v>
      </c>
      <c r="G31" s="53">
        <v>7.1110709999999999</v>
      </c>
      <c r="H31" s="53">
        <v>6.9147020000000001</v>
      </c>
      <c r="I31" s="53">
        <v>6.6732990000000001</v>
      </c>
      <c r="J31" s="53">
        <v>6.522958</v>
      </c>
      <c r="K31" s="53">
        <v>6.3602949999999998</v>
      </c>
      <c r="L31" s="53">
        <v>6.1226259999999995</v>
      </c>
      <c r="M31" s="53">
        <v>5.7243180000000011</v>
      </c>
      <c r="N31" s="53">
        <v>5.7592820000000007</v>
      </c>
      <c r="O31" s="53">
        <f t="shared" si="0"/>
        <v>-2.0094500000000002</v>
      </c>
      <c r="P31" s="54">
        <f t="shared" si="1"/>
        <v>21</v>
      </c>
      <c r="Q31" s="55">
        <v>1349.4430089999998</v>
      </c>
    </row>
    <row r="32" spans="1:17" s="60" customFormat="1">
      <c r="A32" s="56" t="s">
        <v>51</v>
      </c>
      <c r="B32" s="57">
        <v>6.8683099999999992</v>
      </c>
      <c r="C32" s="57">
        <v>7.2797179999999999</v>
      </c>
      <c r="D32" s="57">
        <v>7.4730680000000005</v>
      </c>
      <c r="E32" s="57">
        <v>7.0634129999999997</v>
      </c>
      <c r="F32" s="57">
        <v>6.9087310000000004</v>
      </c>
      <c r="G32" s="57">
        <v>6.4147089999999993</v>
      </c>
      <c r="H32" s="57">
        <v>6.2989370000000005</v>
      </c>
      <c r="I32" s="57">
        <v>6.1886830000000002</v>
      </c>
      <c r="J32" s="57">
        <v>6.5714479999999993</v>
      </c>
      <c r="K32" s="57">
        <v>7.1842899999999998</v>
      </c>
      <c r="L32" s="57">
        <v>6.9767439999999992</v>
      </c>
      <c r="M32" s="57">
        <v>6.7122950000000001</v>
      </c>
      <c r="N32" s="57">
        <v>6.5706410000000002</v>
      </c>
      <c r="O32" s="57">
        <f t="shared" si="0"/>
        <v>-0.90242700000000031</v>
      </c>
      <c r="P32" s="58">
        <f t="shared" si="1"/>
        <v>18</v>
      </c>
      <c r="Q32" s="59">
        <v>5912.0002080000004</v>
      </c>
    </row>
    <row r="33" spans="1:17" s="60" customFormat="1">
      <c r="A33" s="56" t="s">
        <v>52</v>
      </c>
      <c r="B33" s="57">
        <v>6.066847000000001</v>
      </c>
      <c r="C33" s="57">
        <v>6.0506349999999998</v>
      </c>
      <c r="D33" s="57">
        <v>5.881888</v>
      </c>
      <c r="E33" s="57">
        <v>5.8420059999999996</v>
      </c>
      <c r="F33" s="57">
        <v>5.6838490000000004</v>
      </c>
      <c r="G33" s="57">
        <v>5.5938400000000001</v>
      </c>
      <c r="H33" s="57">
        <v>5.8293219999999994</v>
      </c>
      <c r="I33" s="57">
        <v>6.0841750000000001</v>
      </c>
      <c r="J33" s="57">
        <v>6.0022240000000009</v>
      </c>
      <c r="K33" s="57">
        <v>5.658614</v>
      </c>
      <c r="L33" s="57">
        <v>5.6468499999999997</v>
      </c>
      <c r="M33" s="57">
        <v>5.5064690000000001</v>
      </c>
      <c r="N33" s="57">
        <v>5.177187</v>
      </c>
      <c r="O33" s="57">
        <f t="shared" si="0"/>
        <v>-0.70470100000000002</v>
      </c>
      <c r="P33" s="58">
        <f t="shared" si="1"/>
        <v>26</v>
      </c>
      <c r="Q33" s="59">
        <v>9534.7584760000009</v>
      </c>
    </row>
    <row r="34" spans="1:17">
      <c r="A34" s="61" t="s">
        <v>53</v>
      </c>
      <c r="B34" s="62">
        <v>7.7904590000000002</v>
      </c>
      <c r="C34" s="62">
        <v>7.6484360000000002</v>
      </c>
      <c r="D34" s="62">
        <v>7.4012200000000004</v>
      </c>
      <c r="E34" s="62">
        <v>6.9257659999999994</v>
      </c>
      <c r="F34" s="62">
        <v>6.5402059999999995</v>
      </c>
      <c r="G34" s="62">
        <v>6.7879139999999998</v>
      </c>
      <c r="H34" s="62">
        <v>6.4939860000000005</v>
      </c>
      <c r="I34" s="62">
        <v>7.4980919999999998</v>
      </c>
      <c r="J34" s="62">
        <v>7.4702390000000003</v>
      </c>
      <c r="K34" s="62">
        <v>7.2547990000000002</v>
      </c>
      <c r="L34" s="62">
        <v>7.3872070000000001</v>
      </c>
      <c r="M34" s="62">
        <v>7.4711629999999998</v>
      </c>
      <c r="N34" s="62">
        <v>7.5402829999999996</v>
      </c>
      <c r="O34" s="62">
        <f t="shared" si="0"/>
        <v>0.13906299999999927</v>
      </c>
      <c r="P34" s="63">
        <f t="shared" si="1"/>
        <v>15</v>
      </c>
      <c r="Q34" s="64">
        <v>55815.511337999997</v>
      </c>
    </row>
    <row r="35" spans="1:17">
      <c r="A35" s="52" t="s">
        <v>54</v>
      </c>
      <c r="B35" s="53">
        <v>9.5078230000000001</v>
      </c>
      <c r="C35" s="53">
        <v>10.031037</v>
      </c>
      <c r="D35" s="53">
        <v>9.9366310000000002</v>
      </c>
      <c r="E35" s="53">
        <v>9.8927399999999999</v>
      </c>
      <c r="F35" s="53">
        <v>9.2477199999999993</v>
      </c>
      <c r="G35" s="53">
        <v>9.5957429999999988</v>
      </c>
      <c r="H35" s="53">
        <v>9.3007850000000012</v>
      </c>
      <c r="I35" s="53">
        <v>9.6931840000000005</v>
      </c>
      <c r="J35" s="53">
        <v>9.9926129999999986</v>
      </c>
      <c r="K35" s="53">
        <v>9.4165960000000002</v>
      </c>
      <c r="L35" s="53">
        <v>9.3441119999999991</v>
      </c>
      <c r="M35" s="53">
        <v>8.8338450000000002</v>
      </c>
      <c r="N35" s="53">
        <v>8.1481290000000008</v>
      </c>
      <c r="O35" s="53">
        <f t="shared" si="0"/>
        <v>-1.7885019999999994</v>
      </c>
      <c r="P35" s="54"/>
      <c r="Q35" s="55">
        <v>407.383374</v>
      </c>
    </row>
    <row r="36" spans="1:17">
      <c r="A36" s="61" t="s">
        <v>55</v>
      </c>
      <c r="B36" s="62">
        <v>7.6523839999999996</v>
      </c>
      <c r="C36" s="62">
        <v>7.6498270000000002</v>
      </c>
      <c r="D36" s="62">
        <v>7.3960149999999993</v>
      </c>
      <c r="E36" s="62">
        <v>6.9391759999999998</v>
      </c>
      <c r="F36" s="62">
        <v>6.7772579999999998</v>
      </c>
      <c r="G36" s="62">
        <v>6.8652800000000003</v>
      </c>
      <c r="H36" s="62">
        <v>6.3627999999999991</v>
      </c>
      <c r="I36" s="62">
        <v>6.4561760000000001</v>
      </c>
      <c r="J36" s="62">
        <v>6.3896420000000003</v>
      </c>
      <c r="K36" s="62">
        <v>5.9783969999999993</v>
      </c>
      <c r="L36" s="62">
        <v>5.6840099999999998</v>
      </c>
      <c r="M36" s="62">
        <v>5.9060980000000001</v>
      </c>
      <c r="N36" s="62">
        <v>5.9228630000000004</v>
      </c>
      <c r="O36" s="62">
        <f t="shared" si="0"/>
        <v>-1.4731519999999989</v>
      </c>
      <c r="P36" s="63"/>
      <c r="Q36" s="64">
        <v>8705.1134730000012</v>
      </c>
    </row>
    <row r="37" spans="1:17">
      <c r="A37" s="12" t="s">
        <v>57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34"/>
      <c r="P37" s="34"/>
      <c r="Q37" s="33"/>
    </row>
    <row r="38" spans="1:17">
      <c r="A38" s="12" t="s">
        <v>59</v>
      </c>
      <c r="B38" s="42"/>
      <c r="C38" s="42"/>
      <c r="D38" s="4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34"/>
      <c r="P38" s="34"/>
      <c r="Q38" s="33"/>
    </row>
    <row r="39" spans="1:17">
      <c r="A39" s="12" t="s">
        <v>60</v>
      </c>
      <c r="B39" s="42"/>
      <c r="C39" s="42"/>
      <c r="D39" s="42"/>
      <c r="E39" s="12"/>
      <c r="F39" s="12"/>
      <c r="G39" s="12"/>
      <c r="H39" s="12"/>
      <c r="I39" s="12"/>
      <c r="J39" s="12"/>
      <c r="K39" s="42"/>
      <c r="L39" s="12"/>
      <c r="M39" s="12"/>
      <c r="N39" s="12"/>
      <c r="O39" s="34"/>
      <c r="P39" s="34"/>
      <c r="Q39" s="33"/>
    </row>
    <row r="40" spans="1:17">
      <c r="A40" s="12" t="s">
        <v>61</v>
      </c>
      <c r="B40" s="42"/>
      <c r="C40" s="42"/>
      <c r="D40" s="42"/>
      <c r="E40" s="12"/>
      <c r="F40" s="12"/>
      <c r="G40" s="12"/>
      <c r="H40" s="12"/>
      <c r="I40" s="12"/>
      <c r="J40" s="12"/>
      <c r="K40" s="42"/>
      <c r="L40" s="12"/>
      <c r="M40" s="12"/>
      <c r="N40" s="12"/>
      <c r="O40" s="34"/>
      <c r="P40" s="34"/>
      <c r="Q40" s="33"/>
    </row>
    <row r="4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  <c r="P41" s="13"/>
      <c r="Q41" s="14"/>
    </row>
    <row r="42" spans="1:17">
      <c r="O42" s="31" t="s">
        <v>62</v>
      </c>
      <c r="P42" s="44" t="s">
        <v>63</v>
      </c>
    </row>
    <row r="43" spans="1:17">
      <c r="A43" s="15" t="s">
        <v>64</v>
      </c>
      <c r="B43" s="22">
        <f>AVERAGE(B7:B34)</f>
        <v>7.7403814642857158</v>
      </c>
      <c r="C43" s="22">
        <f t="shared" ref="C43:N43" si="2">AVERAGE(C7:C34)</f>
        <v>7.9657835714285712</v>
      </c>
      <c r="D43" s="22">
        <f t="shared" si="2"/>
        <v>8.1054839642857157</v>
      </c>
      <c r="E43" s="22">
        <f t="shared" si="2"/>
        <v>7.8245078571428577</v>
      </c>
      <c r="F43" s="22">
        <f t="shared" si="2"/>
        <v>7.4618622857142842</v>
      </c>
      <c r="G43" s="22">
        <f t="shared" si="2"/>
        <v>7.2961942142857135</v>
      </c>
      <c r="H43" s="22">
        <f t="shared" si="2"/>
        <v>7.1155619999999988</v>
      </c>
      <c r="I43" s="22">
        <f t="shared" si="2"/>
        <v>7.4387589642857126</v>
      </c>
      <c r="J43" s="22">
        <f t="shared" si="2"/>
        <v>7.5936404999999993</v>
      </c>
      <c r="K43" s="22">
        <f t="shared" si="2"/>
        <v>7.4896629642857153</v>
      </c>
      <c r="L43" s="22">
        <f t="shared" si="2"/>
        <v>7.3485227142857124</v>
      </c>
      <c r="M43" s="22">
        <f t="shared" si="2"/>
        <v>7.3447690000000003</v>
      </c>
      <c r="N43" s="22">
        <f t="shared" si="2"/>
        <v>7.4224025714285702</v>
      </c>
      <c r="O43" s="34">
        <f t="shared" ref="O43:O47" si="3">N43-D43</f>
        <v>-0.68308139285714553</v>
      </c>
      <c r="P43" s="45">
        <f>N43-B43</f>
        <v>-0.31797889285714565</v>
      </c>
    </row>
    <row r="44" spans="1:17">
      <c r="A44" s="15" t="s">
        <v>65</v>
      </c>
      <c r="B44" s="22">
        <f>AVERAGE(B7,B11,B12,B13,B14,B15,B16,B18,B19,B20,B21,B22,B24,B25,B26,B28,B30,B31,B32)</f>
        <v>7.5825795789473673</v>
      </c>
      <c r="C44" s="22">
        <f t="shared" ref="C44:N44" si="4">AVERAGE(C7,C11,C12,C13,C14,C15,C16,C18,C19,C20,C21,C22,C24,C25,C26,C28,C30,C31,C32)</f>
        <v>7.801942263157895</v>
      </c>
      <c r="D44" s="22">
        <f t="shared" si="4"/>
        <v>7.9156564210526312</v>
      </c>
      <c r="E44" s="22">
        <f t="shared" si="4"/>
        <v>7.6776173157894725</v>
      </c>
      <c r="F44" s="22">
        <f t="shared" si="4"/>
        <v>7.2437812631578948</v>
      </c>
      <c r="G44" s="22">
        <f t="shared" si="4"/>
        <v>6.9971823157894715</v>
      </c>
      <c r="H44" s="22">
        <f t="shared" si="4"/>
        <v>6.8359884210526314</v>
      </c>
      <c r="I44" s="22">
        <f t="shared" si="4"/>
        <v>7.2118757894736829</v>
      </c>
      <c r="J44" s="22">
        <f t="shared" si="4"/>
        <v>7.3107263684210535</v>
      </c>
      <c r="K44" s="22">
        <f t="shared" si="4"/>
        <v>7.3119423684210529</v>
      </c>
      <c r="L44" s="22">
        <f t="shared" si="4"/>
        <v>7.1880675789473667</v>
      </c>
      <c r="M44" s="22">
        <f t="shared" si="4"/>
        <v>7.169234368421054</v>
      </c>
      <c r="N44" s="22">
        <f t="shared" si="4"/>
        <v>7.2133690526315775</v>
      </c>
      <c r="O44" s="34">
        <f t="shared" si="3"/>
        <v>-0.70228736842105377</v>
      </c>
      <c r="P44" s="45">
        <f t="shared" ref="P44:P47" si="5">N44-B44</f>
        <v>-0.36921052631578988</v>
      </c>
    </row>
    <row r="45" spans="1:17">
      <c r="A45" s="15" t="s">
        <v>66</v>
      </c>
      <c r="B45" s="22">
        <f>AVERAGE(B7,B10,B11,B13,B14,B15,B16,B18,B22,B25,B26,B28,B32,B33,B34)</f>
        <v>7.2657493333333321</v>
      </c>
      <c r="C45" s="22">
        <f t="shared" ref="C45:N45" si="6">AVERAGE(C7,C10,C11,C13,C14,C15,C16,C18,C22,C25,C26,C28,C32,C33,C34)</f>
        <v>7.2919204000000004</v>
      </c>
      <c r="D45" s="22">
        <f t="shared" si="6"/>
        <v>7.4129323333333321</v>
      </c>
      <c r="E45" s="22">
        <f t="shared" si="6"/>
        <v>7.2205873333333326</v>
      </c>
      <c r="F45" s="22">
        <f t="shared" si="6"/>
        <v>6.9242164666666666</v>
      </c>
      <c r="G45" s="22">
        <f t="shared" si="6"/>
        <v>6.748628133333332</v>
      </c>
      <c r="H45" s="22">
        <f t="shared" si="6"/>
        <v>6.553240933333333</v>
      </c>
      <c r="I45" s="22">
        <f t="shared" si="6"/>
        <v>6.7420350000000004</v>
      </c>
      <c r="J45" s="22">
        <f t="shared" si="6"/>
        <v>6.8669406000000013</v>
      </c>
      <c r="K45" s="22">
        <f t="shared" si="6"/>
        <v>6.8673368666666663</v>
      </c>
      <c r="L45" s="22">
        <f t="shared" si="6"/>
        <v>6.7727856666666657</v>
      </c>
      <c r="M45" s="22">
        <f t="shared" si="6"/>
        <v>6.8014400000000004</v>
      </c>
      <c r="N45" s="22">
        <f t="shared" si="6"/>
        <v>6.6930554666666664</v>
      </c>
      <c r="O45" s="34">
        <f t="shared" si="3"/>
        <v>-0.71987686666666573</v>
      </c>
      <c r="P45" s="45">
        <f t="shared" si="5"/>
        <v>-0.57269386666666566</v>
      </c>
    </row>
    <row r="46" spans="1:17">
      <c r="A46" s="15" t="s">
        <v>67</v>
      </c>
      <c r="B46" s="22">
        <f>AVERAGE(B8,B9,B12,B17,B19,B20,B21,B23,B24,B27,B29,B30,B31)</f>
        <v>8.2880339230769255</v>
      </c>
      <c r="C46" s="22">
        <f t="shared" ref="C46:N46" si="7">AVERAGE(C8,C9,C12,C17,C19,C20,C21,C23,C24,C27,C29,C30,C31)</f>
        <v>8.7433180000000004</v>
      </c>
      <c r="D46" s="22">
        <f t="shared" si="7"/>
        <v>8.9045819999999996</v>
      </c>
      <c r="E46" s="22">
        <f t="shared" si="7"/>
        <v>8.5213392307692324</v>
      </c>
      <c r="F46" s="22">
        <f t="shared" si="7"/>
        <v>8.0822228461538472</v>
      </c>
      <c r="G46" s="22">
        <f t="shared" si="7"/>
        <v>7.9280012307692305</v>
      </c>
      <c r="H46" s="22">
        <f t="shared" si="7"/>
        <v>7.7643940000000002</v>
      </c>
      <c r="I46" s="22">
        <f t="shared" si="7"/>
        <v>8.2426712307692309</v>
      </c>
      <c r="J46" s="22">
        <f t="shared" si="7"/>
        <v>8.4321403846153835</v>
      </c>
      <c r="K46" s="22">
        <f t="shared" si="7"/>
        <v>8.2077315384615357</v>
      </c>
      <c r="L46" s="22">
        <f t="shared" si="7"/>
        <v>8.0128346923076901</v>
      </c>
      <c r="M46" s="22">
        <f t="shared" si="7"/>
        <v>7.9716870769230761</v>
      </c>
      <c r="N46" s="22">
        <f t="shared" si="7"/>
        <v>8.2639569230769219</v>
      </c>
      <c r="O46" s="34">
        <f t="shared" si="3"/>
        <v>-0.64062507692307769</v>
      </c>
      <c r="P46" s="45">
        <f t="shared" si="5"/>
        <v>-2.4077000000003679E-2</v>
      </c>
    </row>
    <row r="47" spans="1:17">
      <c r="A47" s="15" t="s">
        <v>68</v>
      </c>
      <c r="B47" s="22">
        <f>B26</f>
        <v>6.2531379999999999</v>
      </c>
      <c r="C47" s="22">
        <f t="shared" ref="C47:N47" si="8">C26</f>
        <v>6.4504950000000001</v>
      </c>
      <c r="D47" s="22">
        <f t="shared" si="8"/>
        <v>6.4611640000000001</v>
      </c>
      <c r="E47" s="22">
        <f t="shared" si="8"/>
        <v>6.3997529999999996</v>
      </c>
      <c r="F47" s="22">
        <f t="shared" si="8"/>
        <v>6.1333459999999995</v>
      </c>
      <c r="G47" s="22">
        <f t="shared" si="8"/>
        <v>5.9561440000000001</v>
      </c>
      <c r="H47" s="22">
        <f t="shared" si="8"/>
        <v>5.7906860000000009</v>
      </c>
      <c r="I47" s="22">
        <f t="shared" si="8"/>
        <v>5.8530609999999994</v>
      </c>
      <c r="J47" s="22">
        <f t="shared" si="8"/>
        <v>5.815893</v>
      </c>
      <c r="K47" s="22">
        <f t="shared" si="8"/>
        <v>6.0019599999999995</v>
      </c>
      <c r="L47" s="22">
        <f t="shared" si="8"/>
        <v>5.8679309999999996</v>
      </c>
      <c r="M47" s="22">
        <f t="shared" si="8"/>
        <v>5.70702</v>
      </c>
      <c r="N47" s="22">
        <f t="shared" si="8"/>
        <v>5.7039710000000001</v>
      </c>
      <c r="O47" s="34">
        <f t="shared" si="3"/>
        <v>-0.757193</v>
      </c>
      <c r="P47" s="45">
        <f t="shared" si="5"/>
        <v>-0.54916699999999974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77"/>
  <sheetViews>
    <sheetView tabSelected="1" workbookViewId="0">
      <selection activeCell="F26" sqref="F26"/>
    </sheetView>
  </sheetViews>
  <sheetFormatPr baseColWidth="10" defaultRowHeight="13.5"/>
  <cols>
    <col min="1" max="2" width="11.42578125" style="1"/>
    <col min="3" max="3" width="14.85546875" style="1" customWidth="1"/>
    <col min="4" max="16384" width="11.42578125" style="1"/>
  </cols>
  <sheetData>
    <row r="1" spans="1:15">
      <c r="C1" s="66"/>
      <c r="D1" s="66"/>
      <c r="E1" s="66"/>
      <c r="F1" s="66"/>
      <c r="M1" s="1">
        <f>28.3-18-7.3</f>
        <v>3.0000000000000009</v>
      </c>
      <c r="O1" s="67"/>
    </row>
    <row r="3" spans="1:15">
      <c r="C3" s="68"/>
      <c r="D3" s="68"/>
      <c r="E3" s="68"/>
      <c r="F3" s="68"/>
      <c r="G3" s="68"/>
      <c r="O3" s="68"/>
    </row>
    <row r="4" spans="1:15">
      <c r="A4" s="69" t="s">
        <v>75</v>
      </c>
      <c r="C4" s="68"/>
      <c r="D4" s="68"/>
      <c r="E4" s="68"/>
      <c r="F4" s="68"/>
      <c r="H4" s="69" t="s">
        <v>76</v>
      </c>
      <c r="O4" s="68"/>
    </row>
    <row r="5" spans="1:15">
      <c r="C5" s="68"/>
      <c r="D5" s="68"/>
      <c r="E5" s="68"/>
      <c r="F5" s="68"/>
      <c r="O5" s="68"/>
    </row>
    <row r="6" spans="1:15">
      <c r="C6" s="68" t="s">
        <v>77</v>
      </c>
      <c r="D6" s="1" t="s">
        <v>78</v>
      </c>
      <c r="E6" s="68" t="s">
        <v>79</v>
      </c>
      <c r="F6" s="68" t="s">
        <v>80</v>
      </c>
      <c r="G6" s="1" t="s">
        <v>81</v>
      </c>
      <c r="H6" s="1" t="s">
        <v>82</v>
      </c>
      <c r="I6" s="68" t="s">
        <v>83</v>
      </c>
      <c r="O6" s="68"/>
    </row>
    <row r="7" spans="1:15">
      <c r="C7" s="68"/>
      <c r="E7" s="68" t="s">
        <v>84</v>
      </c>
      <c r="F7" s="68"/>
      <c r="G7" s="68"/>
      <c r="O7" s="68"/>
    </row>
    <row r="8" spans="1:15" ht="67.5">
      <c r="C8" s="1" t="s">
        <v>0</v>
      </c>
      <c r="D8" s="1" t="s">
        <v>1</v>
      </c>
      <c r="E8" s="70" t="s">
        <v>2</v>
      </c>
      <c r="F8" s="70" t="s">
        <v>4</v>
      </c>
      <c r="G8" s="71" t="s">
        <v>3</v>
      </c>
      <c r="H8" s="1" t="s">
        <v>5</v>
      </c>
      <c r="I8" s="1" t="s">
        <v>85</v>
      </c>
      <c r="J8" s="72" t="s">
        <v>86</v>
      </c>
      <c r="O8" s="73"/>
    </row>
    <row r="9" spans="1:15" ht="16.5">
      <c r="A9" s="4" t="s">
        <v>64</v>
      </c>
      <c r="B9" s="1">
        <v>2002</v>
      </c>
      <c r="C9" s="68">
        <v>47.537468535714297</v>
      </c>
      <c r="D9" s="68">
        <v>20.832816961537048</v>
      </c>
      <c r="E9" s="68">
        <v>14.890578214285718</v>
      </c>
      <c r="F9" s="68">
        <v>7.7403814642857158</v>
      </c>
      <c r="G9" s="9">
        <f>'40-cons '!B43-'64-env'!B43-' 6-VAT'!B43</f>
        <v>5.1894774670343828</v>
      </c>
      <c r="H9" s="68">
        <v>3.7978918214285717</v>
      </c>
      <c r="I9" s="5">
        <f t="shared" ref="I9:I19" si="0">100-C9-D9-E9-F9-G9-H9</f>
        <v>1.1385535714267814E-2</v>
      </c>
      <c r="J9" s="74">
        <v>1.1385535714268258E-2</v>
      </c>
      <c r="L9" s="67"/>
      <c r="M9" s="67"/>
      <c r="N9" s="67"/>
      <c r="O9" s="73"/>
    </row>
    <row r="10" spans="1:15" ht="16.5">
      <c r="A10" s="4" t="s">
        <v>65</v>
      </c>
      <c r="B10" s="1">
        <v>2002</v>
      </c>
      <c r="C10" s="68">
        <v>47.845326105263155</v>
      </c>
      <c r="D10" s="68">
        <v>20.124634276561402</v>
      </c>
      <c r="E10" s="68">
        <v>15.753979684210529</v>
      </c>
      <c r="F10" s="68">
        <v>7.5825795789473673</v>
      </c>
      <c r="G10" s="9">
        <f>'40-cons '!B44-'64-env'!B44-' 6-VAT'!B44</f>
        <v>4.8774769865964984</v>
      </c>
      <c r="H10" s="68">
        <v>3.7992281578947367</v>
      </c>
      <c r="I10" s="5">
        <f t="shared" si="0"/>
        <v>1.67752105263137E-2</v>
      </c>
      <c r="J10" s="74">
        <v>1.677521052633324E-2</v>
      </c>
      <c r="L10" s="68"/>
      <c r="M10" s="68"/>
      <c r="N10" s="68"/>
      <c r="O10" s="68"/>
    </row>
    <row r="11" spans="1:15" ht="16.5">
      <c r="A11" s="4" t="s">
        <v>66</v>
      </c>
      <c r="B11" s="1">
        <v>2002</v>
      </c>
      <c r="C11" s="68">
        <v>48.752280599999992</v>
      </c>
      <c r="D11" s="68">
        <v>18.579426221235192</v>
      </c>
      <c r="E11" s="68">
        <v>16.210749666666665</v>
      </c>
      <c r="F11" s="68">
        <v>7.2657493333333321</v>
      </c>
      <c r="G11" s="9">
        <f>'40-cons '!B45-'64-env'!B45-' 6-VAT'!B45</f>
        <v>4.2246986454314737</v>
      </c>
      <c r="H11" s="68">
        <v>4.9458536666666664</v>
      </c>
      <c r="I11" s="5">
        <f t="shared" si="0"/>
        <v>2.1241866666676046E-2</v>
      </c>
      <c r="J11" s="74">
        <v>2.1241866666670717E-2</v>
      </c>
      <c r="L11" s="68"/>
      <c r="M11" s="68"/>
      <c r="N11" s="68"/>
      <c r="O11" s="68"/>
    </row>
    <row r="12" spans="1:15" ht="16.5">
      <c r="A12" s="4" t="s">
        <v>67</v>
      </c>
      <c r="B12" s="1">
        <v>2002</v>
      </c>
      <c r="C12" s="68">
        <v>46.135762307692303</v>
      </c>
      <c r="D12" s="68">
        <v>23.432883200346868</v>
      </c>
      <c r="E12" s="68">
        <v>13.367303461538459</v>
      </c>
      <c r="F12" s="68">
        <v>8.2880339230769255</v>
      </c>
      <c r="G12" s="9">
        <f>'40-cons '!B46-'64-env'!B46-' 6-VAT'!B46</f>
        <v>6.3026837996531349</v>
      </c>
      <c r="H12" s="68">
        <v>2.4733204615384614</v>
      </c>
      <c r="I12" s="5">
        <f t="shared" si="0"/>
        <v>1.2846153847778652E-5</v>
      </c>
      <c r="J12" s="74">
        <v>1.2846153850887276E-5</v>
      </c>
      <c r="L12" s="68"/>
      <c r="M12" s="68"/>
      <c r="N12" s="68"/>
      <c r="O12" s="10"/>
    </row>
    <row r="13" spans="1:15">
      <c r="A13" s="1" t="s">
        <v>68</v>
      </c>
      <c r="B13" s="1">
        <v>2002</v>
      </c>
      <c r="C13" s="68">
        <v>55.738816999999997</v>
      </c>
      <c r="D13" s="68">
        <v>18.593641422470096</v>
      </c>
      <c r="E13" s="68">
        <v>14.755443</v>
      </c>
      <c r="F13" s="68">
        <v>6.2531379999999999</v>
      </c>
      <c r="G13" s="9">
        <f>'40-cons '!B47-'64-env'!B47-' 6-VAT'!B47</f>
        <v>3.4475945775299053</v>
      </c>
      <c r="H13" s="68">
        <v>1.211363</v>
      </c>
      <c r="I13" s="5">
        <f t="shared" si="0"/>
        <v>3.0000000017516015E-6</v>
      </c>
      <c r="J13" s="74">
        <v>2.9999999924257281E-6</v>
      </c>
      <c r="L13" s="73"/>
      <c r="M13" s="73"/>
      <c r="N13" s="73"/>
      <c r="O13" s="73"/>
    </row>
    <row r="14" spans="1:15">
      <c r="G14" s="71"/>
      <c r="I14" s="5"/>
      <c r="J14" s="73"/>
      <c r="K14" s="73"/>
      <c r="L14" s="73"/>
      <c r="M14" s="73"/>
      <c r="N14" s="73"/>
      <c r="O14" s="73"/>
    </row>
    <row r="15" spans="1:15" ht="16.5">
      <c r="A15" s="4" t="s">
        <v>64</v>
      </c>
      <c r="B15" s="1">
        <v>2014</v>
      </c>
      <c r="C15" s="68">
        <v>47.01581919079581</v>
      </c>
      <c r="D15" s="68">
        <v>22.094408475837152</v>
      </c>
      <c r="E15" s="68">
        <v>14.218315945121219</v>
      </c>
      <c r="F15" s="68">
        <v>7.4224025714285702</v>
      </c>
      <c r="G15" s="9">
        <f>'40-cons '!N43-'64-env'!N43-' 6-VAT'!N43</f>
        <v>4.9049843098771397</v>
      </c>
      <c r="H15" s="68">
        <v>4.3289945357142861</v>
      </c>
      <c r="I15" s="5">
        <f t="shared" si="0"/>
        <v>1.5074971225822686E-2</v>
      </c>
      <c r="J15" s="73"/>
      <c r="K15" s="73"/>
      <c r="L15" s="73"/>
      <c r="M15" s="73"/>
      <c r="N15" s="73"/>
      <c r="O15" s="73"/>
    </row>
    <row r="16" spans="1:15" ht="16.5">
      <c r="A16" s="4" t="s">
        <v>65</v>
      </c>
      <c r="B16" s="1">
        <v>2014</v>
      </c>
      <c r="C16" s="68">
        <v>48.189930860120135</v>
      </c>
      <c r="D16" s="68">
        <v>20.782518563527855</v>
      </c>
      <c r="E16" s="68">
        <v>14.821251761231274</v>
      </c>
      <c r="F16" s="68">
        <v>7.2133690526315775</v>
      </c>
      <c r="G16" s="9">
        <f>'40-cons '!N44-'64-env'!N44-' 6-VAT'!N44</f>
        <v>4.5512223312090008</v>
      </c>
      <c r="H16" s="68">
        <v>4.4194881578947358</v>
      </c>
      <c r="I16" s="5">
        <f t="shared" si="0"/>
        <v>2.2219273385421623E-2</v>
      </c>
      <c r="J16" s="73"/>
      <c r="K16" s="73"/>
      <c r="L16" s="73"/>
      <c r="M16" s="73"/>
      <c r="N16" s="73"/>
      <c r="O16" s="73"/>
    </row>
    <row r="17" spans="1:17" ht="16.5">
      <c r="A17" s="4" t="s">
        <v>66</v>
      </c>
      <c r="B17" s="1">
        <v>2014</v>
      </c>
      <c r="C17" s="68">
        <v>49.885496489485512</v>
      </c>
      <c r="D17" s="68">
        <v>18.83625832136476</v>
      </c>
      <c r="E17" s="68">
        <v>14.975176630892946</v>
      </c>
      <c r="F17" s="68">
        <v>6.6930554666666664</v>
      </c>
      <c r="G17" s="9">
        <f>'40-cons '!N45-'64-env'!N45-' 6-VAT'!N45</f>
        <v>3.7962066786352437</v>
      </c>
      <c r="H17" s="68">
        <v>5.7856634000000007</v>
      </c>
      <c r="I17" s="5">
        <f t="shared" si="0"/>
        <v>2.8143012954870983E-2</v>
      </c>
      <c r="J17" s="73"/>
      <c r="K17" s="73"/>
      <c r="L17" s="73"/>
      <c r="M17" s="73"/>
      <c r="N17" s="73"/>
      <c r="O17" s="73"/>
    </row>
    <row r="18" spans="1:17" ht="16.5">
      <c r="A18" s="4" t="s">
        <v>67</v>
      </c>
      <c r="B18" s="1">
        <v>2014</v>
      </c>
      <c r="C18" s="68">
        <v>43.704653076923073</v>
      </c>
      <c r="D18" s="68">
        <v>25.853812500228383</v>
      </c>
      <c r="E18" s="68">
        <v>13.34501515384615</v>
      </c>
      <c r="F18" s="68">
        <v>8.2639569230769219</v>
      </c>
      <c r="G18" s="9">
        <f>'40-cons '!N46-'64-env'!N46-' 6-VAT'!N46</f>
        <v>6.1843431151562278</v>
      </c>
      <c r="H18" s="68">
        <v>2.6482227692307698</v>
      </c>
      <c r="I18" s="5">
        <f t="shared" si="0"/>
        <v>-3.5384615268974073E-6</v>
      </c>
      <c r="J18" s="73"/>
      <c r="K18" s="73"/>
      <c r="L18" s="73"/>
      <c r="M18" s="73"/>
      <c r="N18" s="73"/>
      <c r="O18" s="73"/>
    </row>
    <row r="19" spans="1:17">
      <c r="A19" s="1" t="s">
        <v>68</v>
      </c>
      <c r="B19" s="1">
        <v>2014</v>
      </c>
      <c r="C19" s="68">
        <v>57.369160999999998</v>
      </c>
      <c r="D19" s="68">
        <v>17.929456928517318</v>
      </c>
      <c r="E19" s="68">
        <v>14.344315000000002</v>
      </c>
      <c r="F19" s="68">
        <v>5.7039710000000001</v>
      </c>
      <c r="G19" s="9">
        <f>'40-cons '!N47-'64-env'!N47-' 6-VAT'!N47</f>
        <v>3.0783320714826843</v>
      </c>
      <c r="H19" s="68">
        <v>1.57477</v>
      </c>
      <c r="I19" s="5">
        <f t="shared" si="0"/>
        <v>-6.0000000026150246E-6</v>
      </c>
      <c r="J19" s="73"/>
      <c r="K19" s="73"/>
      <c r="L19" s="73"/>
      <c r="M19" s="73"/>
      <c r="N19" s="73"/>
      <c r="O19" s="73"/>
    </row>
    <row r="20" spans="1:17">
      <c r="J20" s="73"/>
      <c r="K20" s="73"/>
      <c r="L20" s="73"/>
      <c r="M20" s="73"/>
      <c r="N20" s="73"/>
      <c r="O20" s="73"/>
    </row>
    <row r="21" spans="1:17">
      <c r="J21" s="73"/>
      <c r="K21" s="73"/>
      <c r="L21" s="73"/>
      <c r="M21" s="73"/>
      <c r="N21" s="73"/>
    </row>
    <row r="22" spans="1:17">
      <c r="C22" s="5"/>
      <c r="D22" s="5"/>
    </row>
    <row r="23" spans="1:17">
      <c r="C23" s="75"/>
      <c r="D23" s="75"/>
      <c r="E23" s="75"/>
      <c r="F23" s="75"/>
      <c r="G23" s="75"/>
      <c r="H23" s="75"/>
      <c r="I23" s="67"/>
      <c r="J23" s="67"/>
      <c r="K23" s="67"/>
      <c r="L23" s="67"/>
      <c r="M23" s="67"/>
      <c r="N23" s="67"/>
    </row>
    <row r="24" spans="1:17" ht="67.5">
      <c r="C24" s="1" t="s">
        <v>0</v>
      </c>
      <c r="D24" s="1" t="s">
        <v>1</v>
      </c>
      <c r="E24" s="70" t="s">
        <v>2</v>
      </c>
      <c r="F24" s="1" t="s">
        <v>3</v>
      </c>
      <c r="G24" s="70" t="s">
        <v>4</v>
      </c>
      <c r="H24" s="1" t="s">
        <v>5</v>
      </c>
      <c r="O24" s="3"/>
      <c r="P24" s="3"/>
    </row>
    <row r="25" spans="1:17" ht="16.5">
      <c r="A25" s="4" t="s">
        <v>8</v>
      </c>
      <c r="B25" s="1">
        <f>B9</f>
        <v>2002</v>
      </c>
      <c r="C25" s="5">
        <f t="shared" ref="C25" si="1">C9</f>
        <v>47.537468535714297</v>
      </c>
      <c r="D25" s="5">
        <f>D9</f>
        <v>20.832816961537048</v>
      </c>
      <c r="E25" s="5">
        <f>E9</f>
        <v>14.890578214285718</v>
      </c>
      <c r="F25" s="5">
        <f>G9</f>
        <v>5.1894774670343828</v>
      </c>
      <c r="G25" s="5">
        <f>F9</f>
        <v>7.7403814642857158</v>
      </c>
      <c r="H25" s="5">
        <f>H9</f>
        <v>3.7978918214285717</v>
      </c>
      <c r="K25" s="5"/>
      <c r="O25" s="3"/>
      <c r="P25" s="3"/>
      <c r="Q25" s="5"/>
    </row>
    <row r="26" spans="1:17">
      <c r="B26" s="1">
        <f>B15</f>
        <v>2014</v>
      </c>
      <c r="C26" s="5">
        <f t="shared" ref="C26" si="2">C15</f>
        <v>47.01581919079581</v>
      </c>
      <c r="D26" s="5">
        <f>D15</f>
        <v>22.094408475837152</v>
      </c>
      <c r="E26" s="5">
        <f>E15</f>
        <v>14.218315945121219</v>
      </c>
      <c r="F26" s="5">
        <f>G15</f>
        <v>4.9049843098771397</v>
      </c>
      <c r="G26" s="5">
        <f>F15</f>
        <v>7.4224025714285702</v>
      </c>
      <c r="H26" s="5">
        <f>H15</f>
        <v>4.3289945357142861</v>
      </c>
      <c r="K26" s="5"/>
      <c r="O26" s="3"/>
      <c r="P26" s="3"/>
      <c r="Q26" s="5"/>
    </row>
    <row r="27" spans="1:17" ht="16.5">
      <c r="A27" s="4" t="s">
        <v>87</v>
      </c>
      <c r="B27" s="1">
        <f>B10</f>
        <v>2002</v>
      </c>
      <c r="C27" s="5">
        <f t="shared" ref="C27" si="3">C10</f>
        <v>47.845326105263155</v>
      </c>
      <c r="D27" s="5">
        <f>D10</f>
        <v>20.124634276561402</v>
      </c>
      <c r="E27" s="5">
        <f>E10</f>
        <v>15.753979684210529</v>
      </c>
      <c r="F27" s="5">
        <f>G10</f>
        <v>4.8774769865964984</v>
      </c>
      <c r="G27" s="5">
        <f>F10</f>
        <v>7.5825795789473673</v>
      </c>
      <c r="H27" s="5">
        <f>H10</f>
        <v>3.7992281578947367</v>
      </c>
      <c r="K27" s="5"/>
      <c r="O27" s="3"/>
      <c r="P27" s="3"/>
      <c r="Q27" s="5"/>
    </row>
    <row r="28" spans="1:17">
      <c r="B28" s="1">
        <f>B16</f>
        <v>2014</v>
      </c>
      <c r="C28" s="5">
        <f t="shared" ref="C28" si="4">C16</f>
        <v>48.189930860120135</v>
      </c>
      <c r="D28" s="5">
        <f>D16</f>
        <v>20.782518563527855</v>
      </c>
      <c r="E28" s="5">
        <f>E16</f>
        <v>14.821251761231274</v>
      </c>
      <c r="F28" s="5">
        <f>G16</f>
        <v>4.5512223312090008</v>
      </c>
      <c r="G28" s="5">
        <f>F16</f>
        <v>7.2133690526315775</v>
      </c>
      <c r="H28" s="5">
        <f>H16</f>
        <v>4.4194881578947358</v>
      </c>
      <c r="K28" s="5"/>
      <c r="O28" s="3"/>
      <c r="P28" s="3"/>
      <c r="Q28" s="5"/>
    </row>
    <row r="29" spans="1:17" ht="16.5">
      <c r="A29" s="4" t="s">
        <v>7</v>
      </c>
      <c r="B29" s="1">
        <f>B11</f>
        <v>2002</v>
      </c>
      <c r="C29" s="5">
        <f t="shared" ref="C29" si="5">C11</f>
        <v>48.752280599999992</v>
      </c>
      <c r="D29" s="5">
        <f>D11</f>
        <v>18.579426221235192</v>
      </c>
      <c r="E29" s="5">
        <f>E11</f>
        <v>16.210749666666665</v>
      </c>
      <c r="F29" s="5">
        <f>G11</f>
        <v>4.2246986454314737</v>
      </c>
      <c r="G29" s="5">
        <f>F11</f>
        <v>7.2657493333333321</v>
      </c>
      <c r="H29" s="5">
        <f>H11</f>
        <v>4.9458536666666664</v>
      </c>
      <c r="K29" s="5"/>
      <c r="O29" s="3"/>
      <c r="P29" s="3"/>
      <c r="Q29" s="5"/>
    </row>
    <row r="30" spans="1:17">
      <c r="B30" s="1">
        <f>B17</f>
        <v>2014</v>
      </c>
      <c r="C30" s="5">
        <f t="shared" ref="C30" si="6">C17</f>
        <v>49.885496489485512</v>
      </c>
      <c r="D30" s="5">
        <f>D17</f>
        <v>18.83625832136476</v>
      </c>
      <c r="E30" s="5">
        <f>E17</f>
        <v>14.975176630892946</v>
      </c>
      <c r="F30" s="5">
        <f>G17</f>
        <v>3.7962066786352437</v>
      </c>
      <c r="G30" s="5">
        <f>F17</f>
        <v>6.6930554666666664</v>
      </c>
      <c r="H30" s="5">
        <f>H17</f>
        <v>5.7856634000000007</v>
      </c>
      <c r="K30" s="5"/>
      <c r="O30" s="3"/>
      <c r="P30" s="3"/>
      <c r="Q30" s="5"/>
    </row>
    <row r="31" spans="1:17" ht="16.5">
      <c r="A31" s="4" t="s">
        <v>88</v>
      </c>
      <c r="B31" s="1">
        <f>B12</f>
        <v>2002</v>
      </c>
      <c r="C31" s="5">
        <f t="shared" ref="C31" si="7">C12</f>
        <v>46.135762307692303</v>
      </c>
      <c r="D31" s="5">
        <f>D12</f>
        <v>23.432883200346868</v>
      </c>
      <c r="E31" s="5">
        <f>E12</f>
        <v>13.367303461538459</v>
      </c>
      <c r="F31" s="5">
        <f>G12</f>
        <v>6.3026837996531349</v>
      </c>
      <c r="G31" s="5">
        <f>F12</f>
        <v>8.2880339230769255</v>
      </c>
      <c r="H31" s="5">
        <f>H12</f>
        <v>2.4733204615384614</v>
      </c>
      <c r="K31" s="5"/>
      <c r="O31" s="3"/>
      <c r="P31" s="3"/>
      <c r="Q31" s="5"/>
    </row>
    <row r="32" spans="1:17">
      <c r="B32" s="1">
        <f>B18</f>
        <v>2014</v>
      </c>
      <c r="C32" s="5">
        <f t="shared" ref="C32" si="8">C18</f>
        <v>43.704653076923073</v>
      </c>
      <c r="D32" s="5">
        <f>D18</f>
        <v>25.853812500228383</v>
      </c>
      <c r="E32" s="5">
        <f>E18</f>
        <v>13.34501515384615</v>
      </c>
      <c r="F32" s="5">
        <f>G18</f>
        <v>6.1843431151562278</v>
      </c>
      <c r="G32" s="5">
        <f>F18</f>
        <v>8.2639569230769219</v>
      </c>
      <c r="H32" s="5">
        <f>H18</f>
        <v>2.6482227692307698</v>
      </c>
      <c r="K32" s="5"/>
      <c r="O32" s="3"/>
      <c r="P32" s="3"/>
      <c r="Q32" s="5"/>
    </row>
    <row r="33" spans="1:11">
      <c r="A33" s="1" t="s">
        <v>68</v>
      </c>
      <c r="B33" s="1">
        <f>B13</f>
        <v>2002</v>
      </c>
      <c r="C33" s="5">
        <f t="shared" ref="C33" si="9">C13</f>
        <v>55.738816999999997</v>
      </c>
      <c r="D33" s="5">
        <f>D13</f>
        <v>18.593641422470096</v>
      </c>
      <c r="E33" s="5">
        <f>E13</f>
        <v>14.755443</v>
      </c>
      <c r="F33" s="5">
        <f>G13</f>
        <v>3.4475945775299053</v>
      </c>
      <c r="G33" s="5">
        <f>F13</f>
        <v>6.2531379999999999</v>
      </c>
      <c r="H33" s="5">
        <f>H13</f>
        <v>1.211363</v>
      </c>
      <c r="K33" s="5"/>
    </row>
    <row r="34" spans="1:11">
      <c r="B34" s="1">
        <f>B19</f>
        <v>2014</v>
      </c>
      <c r="C34" s="5">
        <f t="shared" ref="C34" si="10">C19</f>
        <v>57.369160999999998</v>
      </c>
      <c r="D34" s="5">
        <f>D19</f>
        <v>17.929456928517318</v>
      </c>
      <c r="E34" s="5">
        <f>E19</f>
        <v>14.344315000000002</v>
      </c>
      <c r="F34" s="5">
        <f>G19</f>
        <v>3.0783320714826843</v>
      </c>
      <c r="G34" s="5">
        <f>F19</f>
        <v>5.7039710000000001</v>
      </c>
      <c r="H34" s="5">
        <f>H19</f>
        <v>1.57477</v>
      </c>
      <c r="K34" s="5"/>
    </row>
    <row r="38" spans="1:11">
      <c r="A38" s="10" t="s">
        <v>89</v>
      </c>
    </row>
    <row r="71" spans="1:8" ht="67.5">
      <c r="C71" s="1" t="s">
        <v>0</v>
      </c>
      <c r="D71" s="1" t="s">
        <v>1</v>
      </c>
      <c r="E71" s="70" t="s">
        <v>2</v>
      </c>
      <c r="F71" s="70" t="s">
        <v>4</v>
      </c>
      <c r="G71" s="1" t="s">
        <v>3</v>
      </c>
      <c r="H71" s="1" t="s">
        <v>5</v>
      </c>
    </row>
    <row r="72" spans="1:8" ht="16.5">
      <c r="A72" s="4" t="s">
        <v>8</v>
      </c>
      <c r="B72" s="1">
        <f>B56</f>
        <v>0</v>
      </c>
      <c r="C72" s="5">
        <f t="shared" ref="C72" si="11">C56</f>
        <v>0</v>
      </c>
      <c r="D72" s="5">
        <f>F56</f>
        <v>0</v>
      </c>
      <c r="E72" s="5">
        <f>D56</f>
        <v>0</v>
      </c>
      <c r="F72" s="5">
        <f>G56</f>
        <v>0</v>
      </c>
      <c r="G72" s="5">
        <f>H56</f>
        <v>0</v>
      </c>
      <c r="H72" s="5">
        <f>E56</f>
        <v>0</v>
      </c>
    </row>
    <row r="73" spans="1:8">
      <c r="B73" s="1">
        <f>B62</f>
        <v>0</v>
      </c>
      <c r="C73" s="5">
        <f t="shared" ref="C73" si="12">C62</f>
        <v>0</v>
      </c>
      <c r="D73" s="5">
        <f>F62</f>
        <v>0</v>
      </c>
      <c r="E73" s="5">
        <f>D62</f>
        <v>0</v>
      </c>
      <c r="F73" s="5">
        <f>G62</f>
        <v>0</v>
      </c>
      <c r="G73" s="5">
        <f>H62</f>
        <v>0</v>
      </c>
      <c r="H73" s="5">
        <f>E62</f>
        <v>0</v>
      </c>
    </row>
    <row r="74" spans="1:8" ht="16.5">
      <c r="A74" s="4" t="s">
        <v>87</v>
      </c>
      <c r="B74" s="1">
        <f>B57</f>
        <v>0</v>
      </c>
      <c r="C74" s="5">
        <f t="shared" ref="C74" si="13">C57</f>
        <v>0</v>
      </c>
      <c r="D74" s="5">
        <f>F57</f>
        <v>0</v>
      </c>
      <c r="E74" s="5">
        <f>D57</f>
        <v>0</v>
      </c>
      <c r="F74" s="5">
        <f>G57</f>
        <v>0</v>
      </c>
      <c r="G74" s="5">
        <f>H57</f>
        <v>0</v>
      </c>
      <c r="H74" s="5">
        <f>E57</f>
        <v>0</v>
      </c>
    </row>
    <row r="75" spans="1:8">
      <c r="B75" s="1">
        <f>B63</f>
        <v>0</v>
      </c>
      <c r="C75" s="5">
        <f t="shared" ref="C75" si="14">C63</f>
        <v>0</v>
      </c>
      <c r="D75" s="5">
        <f>F63</f>
        <v>0</v>
      </c>
      <c r="E75" s="5">
        <f>D63</f>
        <v>0</v>
      </c>
      <c r="F75" s="5">
        <f>G63</f>
        <v>0</v>
      </c>
      <c r="G75" s="5">
        <f>H63</f>
        <v>0</v>
      </c>
      <c r="H75" s="5">
        <f>E63</f>
        <v>0</v>
      </c>
    </row>
    <row r="76" spans="1:8" ht="16.5">
      <c r="A76" s="4" t="s">
        <v>7</v>
      </c>
      <c r="B76" s="1">
        <f>B58</f>
        <v>0</v>
      </c>
      <c r="C76" s="5">
        <f t="shared" ref="C76" si="15">C58</f>
        <v>0</v>
      </c>
      <c r="D76" s="5">
        <f>F58</f>
        <v>0</v>
      </c>
      <c r="E76" s="5">
        <f>D58</f>
        <v>0</v>
      </c>
      <c r="F76" s="5">
        <f>G58</f>
        <v>0</v>
      </c>
      <c r="G76" s="5">
        <f>H58</f>
        <v>0</v>
      </c>
      <c r="H76" s="5">
        <f>E58</f>
        <v>0</v>
      </c>
    </row>
    <row r="77" spans="1:8">
      <c r="B77" s="1">
        <f>B64</f>
        <v>0</v>
      </c>
      <c r="C77" s="5">
        <f t="shared" ref="C77" si="16">C64</f>
        <v>0</v>
      </c>
      <c r="D77" s="5">
        <f>F64</f>
        <v>0</v>
      </c>
      <c r="E77" s="5">
        <f>D64</f>
        <v>0</v>
      </c>
      <c r="F77" s="5">
        <f>G64</f>
        <v>0</v>
      </c>
      <c r="G77" s="5">
        <f>H64</f>
        <v>0</v>
      </c>
      <c r="H77" s="5">
        <f>E64</f>
        <v>0</v>
      </c>
    </row>
  </sheetData>
  <mergeCells count="1">
    <mergeCell ref="C23:H23"/>
  </mergeCells>
  <pageMargins left="0" right="0" top="0" bottom="0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tax structure 02-14</vt:lpstr>
      <vt:lpstr>74-prop</vt:lpstr>
      <vt:lpstr>44-lab</vt:lpstr>
      <vt:lpstr>54-cap</vt:lpstr>
      <vt:lpstr> 6-VAT</vt:lpstr>
      <vt:lpstr>40-cons </vt:lpstr>
      <vt:lpstr>64-env</vt:lpstr>
      <vt:lpstr>graph1 tax struct</vt:lpstr>
    </vt:vector>
  </TitlesOfParts>
  <Company>WSR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sutrich</dc:creator>
  <cp:lastModifiedBy>sutrich</cp:lastModifiedBy>
  <dcterms:created xsi:type="dcterms:W3CDTF">2017-05-19T11:33:25Z</dcterms:created>
  <dcterms:modified xsi:type="dcterms:W3CDTF">2017-07-13T15:41:10Z</dcterms:modified>
</cp:coreProperties>
</file>