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45" windowWidth="20370" windowHeight="11760" activeTab="1"/>
  </bookViews>
  <sheets>
    <sheet name="sources" sheetId="5" r:id="rId1"/>
    <sheet name="data" sheetId="2" r:id="rId2"/>
  </sheets>
  <calcPr calcId="162913"/>
</workbook>
</file>

<file path=xl/calcChain.xml><?xml version="1.0" encoding="utf-8"?>
<calcChain xmlns="http://schemas.openxmlformats.org/spreadsheetml/2006/main">
  <c r="S7" i="2" l="1"/>
  <c r="S58" i="2" l="1"/>
  <c r="S45" i="2"/>
  <c r="S37" i="2"/>
  <c r="S24" i="2"/>
  <c r="S46" i="2" l="1"/>
  <c r="S48" i="2"/>
  <c r="S50" i="2"/>
  <c r="S51" i="2"/>
  <c r="S52" i="2"/>
  <c r="S53" i="2"/>
  <c r="S55" i="2"/>
  <c r="S90" i="2"/>
  <c r="S9" i="2"/>
  <c r="S10" i="2"/>
  <c r="S11" i="2"/>
  <c r="S12" i="2"/>
  <c r="S13" i="2"/>
  <c r="S14" i="2"/>
  <c r="S15" i="2"/>
  <c r="S16" i="2"/>
  <c r="S17" i="2"/>
  <c r="S18" i="2"/>
  <c r="S19" i="2"/>
  <c r="S21" i="2"/>
  <c r="S87" i="2"/>
  <c r="S91" i="2"/>
  <c r="S89" i="2"/>
  <c r="S88" i="2"/>
  <c r="S29" i="2"/>
  <c r="S38" i="2"/>
  <c r="S82" i="2"/>
  <c r="S59" i="2"/>
  <c r="S60" i="2"/>
  <c r="S61" i="2"/>
  <c r="S62" i="2"/>
  <c r="S63" i="2"/>
  <c r="S64" i="2"/>
  <c r="S66" i="2"/>
  <c r="S68" i="2"/>
  <c r="S69" i="2"/>
  <c r="S70" i="2"/>
  <c r="S71" i="2"/>
  <c r="S72" i="2"/>
  <c r="S73" i="2"/>
  <c r="S74" i="2"/>
  <c r="S75" i="2"/>
  <c r="S76" i="2"/>
  <c r="S77" i="2"/>
  <c r="S78" i="2"/>
  <c r="S79" i="2"/>
  <c r="S80" i="2"/>
  <c r="S39" i="2"/>
  <c r="S40" i="2"/>
  <c r="S42" i="2"/>
  <c r="S26" i="2"/>
  <c r="S27" i="2"/>
  <c r="S28" i="2"/>
  <c r="S30" i="2"/>
  <c r="S31" i="2"/>
  <c r="S32" i="2"/>
  <c r="S34" i="2"/>
  <c r="S93" i="2"/>
</calcChain>
</file>

<file path=xl/sharedStrings.xml><?xml version="1.0" encoding="utf-8"?>
<sst xmlns="http://schemas.openxmlformats.org/spreadsheetml/2006/main" count="168" uniqueCount="145">
  <si>
    <t>Koblenz</t>
  </si>
  <si>
    <t>Ahrweiler</t>
  </si>
  <si>
    <t>Birkenfeld</t>
  </si>
  <si>
    <t>Cochem</t>
  </si>
  <si>
    <t>Kreuznach</t>
  </si>
  <si>
    <t>Mayen</t>
  </si>
  <si>
    <t>Neuwied</t>
  </si>
  <si>
    <t>Sankt Goar</t>
  </si>
  <si>
    <t>Reg. Bez. Koblenz</t>
  </si>
  <si>
    <t>Trier</t>
  </si>
  <si>
    <t>Bernkastel</t>
  </si>
  <si>
    <t>Bitburg</t>
  </si>
  <si>
    <t>Daun</t>
  </si>
  <si>
    <t>Pruem</t>
  </si>
  <si>
    <t>Saarburg</t>
  </si>
  <si>
    <t>Wittlich</t>
  </si>
  <si>
    <t>Reg. Bez. Trier</t>
  </si>
  <si>
    <t>Oberwesterwaldkreis</t>
  </si>
  <si>
    <t>Sankt Goarshausen</t>
  </si>
  <si>
    <t>Unterlahnkreis</t>
  </si>
  <si>
    <t>Unterwesterwaldkreis</t>
  </si>
  <si>
    <t>Reg. Bez. Montabaur</t>
  </si>
  <si>
    <t>Mainz</t>
  </si>
  <si>
    <t>Worms</t>
  </si>
  <si>
    <t>Alzey</t>
  </si>
  <si>
    <t>Bingen</t>
  </si>
  <si>
    <t>Reg. Bez. Rheinhessen</t>
  </si>
  <si>
    <t xml:space="preserve">Frankenthal </t>
  </si>
  <si>
    <t>Kaiserslautern</t>
  </si>
  <si>
    <t>Landau i.d. Pfalz</t>
  </si>
  <si>
    <t>Ludwigshafen a. Rhein</t>
  </si>
  <si>
    <t>Neustadt a.d. Weinstraße</t>
  </si>
  <si>
    <t>Pirmasens</t>
  </si>
  <si>
    <t>Speyer</t>
  </si>
  <si>
    <t>Zweibruecken</t>
  </si>
  <si>
    <t>Bergzabern</t>
  </si>
  <si>
    <t>Frankenthal</t>
  </si>
  <si>
    <t>Germersheim</t>
  </si>
  <si>
    <t>Kirchheimbolanden</t>
  </si>
  <si>
    <t>Kusel</t>
  </si>
  <si>
    <t>Neustadtadt a.d. Weinstraße</t>
  </si>
  <si>
    <t>Rockenhausen</t>
  </si>
  <si>
    <t>Reg. Bez. Pfalz</t>
  </si>
  <si>
    <t>Altenkirchen</t>
  </si>
  <si>
    <t>Simmern</t>
  </si>
  <si>
    <t>Zell</t>
  </si>
  <si>
    <t>Polen</t>
  </si>
  <si>
    <t>Bevölkerung insgesamt am 29.10.1946</t>
  </si>
  <si>
    <t>davon hatten ihren Wohnsitz am 1.9.1939 in</t>
  </si>
  <si>
    <t>Rheinland-Pfalz</t>
  </si>
  <si>
    <t>Sonst. Gebiete der franz. Zone</t>
  </si>
  <si>
    <t>Amerik. Zone</t>
  </si>
  <si>
    <t>Brit. Zone</t>
  </si>
  <si>
    <t>Groß-Berlin</t>
  </si>
  <si>
    <t>Sowj.-Zone</t>
  </si>
  <si>
    <t>Gebiet 1937 östlich Oder/Neiße</t>
  </si>
  <si>
    <t>Tschechoslowakei</t>
  </si>
  <si>
    <t>Ungarn</t>
  </si>
  <si>
    <t>Übrige Staaten und ohne Angabe</t>
  </si>
  <si>
    <t>Summe Landkreise</t>
  </si>
  <si>
    <t>Summe Stadtkreise</t>
  </si>
  <si>
    <t>Rheinland Pfalz</t>
  </si>
  <si>
    <t>Hinweis:</t>
  </si>
  <si>
    <t>Stadt- und Landkreise ohne Kriegsgefangene, Zivilinternierte und Flüchtlinge in Lagern, deren Zahlen in den Regierungsbezirken enthalten sind.</t>
  </si>
  <si>
    <t>RB Rheinhessen</t>
  </si>
  <si>
    <t>RB Trier</t>
  </si>
  <si>
    <t>RB Koblenz</t>
  </si>
  <si>
    <t>RB Montabaur</t>
  </si>
  <si>
    <t>RB Pfalz</t>
  </si>
  <si>
    <t>Bundesland</t>
  </si>
  <si>
    <t>Regierungsbezirk</t>
  </si>
  <si>
    <t>Kreis</t>
  </si>
  <si>
    <t>Kreiskennziffer</t>
  </si>
  <si>
    <t>Name</t>
  </si>
  <si>
    <t xml:space="preserve">Die Zahl der Flüchtlinge (insg. 30819) lassen sich auf Kreisebene nicht genau bestimmen, da die Muttersprache der am 1.9.1939 im Ausland befindlichen nicht angegeben ist und nur solche mit deutscher Muttersprache als Flüchtlinge zählen. </t>
  </si>
  <si>
    <t>Lösung: Wir beobachten für die RB die Anteile der deutschen Muttersprachler in den verschiedenen Zellen (siehe Tabelle X B.) und nehmen an, dass diese Anteile innerhalb der RBs konstant sind.</t>
  </si>
  <si>
    <t>Flüchtlinge (imputiert)</t>
  </si>
  <si>
    <t>Statistisches Landesamt Rheinland-Pfalz (1949) Volks- und Berufszählung vom 29. Oktober 1946. Volkszählung. Statistik von Rheinland-Pfalz, Band 1.</t>
  </si>
  <si>
    <t>21 1 11</t>
  </si>
  <si>
    <t>21 1 31</t>
  </si>
  <si>
    <t>21 1 33</t>
  </si>
  <si>
    <t>21 1 34</t>
  </si>
  <si>
    <t>21 1 36</t>
  </si>
  <si>
    <t>21 1 37</t>
  </si>
  <si>
    <t>21 1 38</t>
  </si>
  <si>
    <t>21 1 39</t>
  </si>
  <si>
    <t>21 2 11</t>
  </si>
  <si>
    <t>21 2 31</t>
  </si>
  <si>
    <t>21 2 32</t>
  </si>
  <si>
    <t>21 2 33</t>
  </si>
  <si>
    <t>21 2 34</t>
  </si>
  <si>
    <t>21 2 35</t>
  </si>
  <si>
    <t>21 2 37</t>
  </si>
  <si>
    <t>21 3 31</t>
  </si>
  <si>
    <t>21 3 32</t>
  </si>
  <si>
    <t>21 3 33</t>
  </si>
  <si>
    <t>21 3 34</t>
  </si>
  <si>
    <t>21 4 11</t>
  </si>
  <si>
    <t>21 4 12</t>
  </si>
  <si>
    <t>21 4 31</t>
  </si>
  <si>
    <t>21 4 32</t>
  </si>
  <si>
    <t>21 5 11</t>
  </si>
  <si>
    <t>21 5 12</t>
  </si>
  <si>
    <t>21 5 14</t>
  </si>
  <si>
    <t>21 5 15</t>
  </si>
  <si>
    <t>21 5 16</t>
  </si>
  <si>
    <t>21 5 17</t>
  </si>
  <si>
    <t>21 5 18</t>
  </si>
  <si>
    <t>21 5 31</t>
  </si>
  <si>
    <t>21 5 32</t>
  </si>
  <si>
    <t>21 5 33</t>
  </si>
  <si>
    <t>21 5 35</t>
  </si>
  <si>
    <t>21 5 36</t>
  </si>
  <si>
    <t>21 5 13</t>
  </si>
  <si>
    <t>21 5 39</t>
  </si>
  <si>
    <t>21 5 41</t>
  </si>
  <si>
    <t xml:space="preserve">21 1 </t>
  </si>
  <si>
    <t xml:space="preserve">21 2 </t>
  </si>
  <si>
    <t xml:space="preserve">21 3 </t>
  </si>
  <si>
    <t xml:space="preserve">21 5 </t>
  </si>
  <si>
    <t>21 1 40</t>
  </si>
  <si>
    <t>21 1 41</t>
  </si>
  <si>
    <t>State</t>
  </si>
  <si>
    <t>District</t>
  </si>
  <si>
    <t>County</t>
  </si>
  <si>
    <t>County Name</t>
  </si>
  <si>
    <t>Of the population had their residence on September 1, 1939 in</t>
  </si>
  <si>
    <t>Rheinland-Palatinate</t>
  </si>
  <si>
    <t>Rest of the French Occupation Zone</t>
  </si>
  <si>
    <t>American Occupation Zone</t>
  </si>
  <si>
    <t>British Occupation Zone</t>
  </si>
  <si>
    <t>Berlin</t>
  </si>
  <si>
    <t>Soviet Occupation Zone</t>
  </si>
  <si>
    <t>Areas East of the Oder/Neisse line</t>
  </si>
  <si>
    <t>Czechoslovakia</t>
  </si>
  <si>
    <t>Poland</t>
  </si>
  <si>
    <t>Hungary</t>
  </si>
  <si>
    <t>Rest of the World and without information</t>
  </si>
  <si>
    <t>Expelles (calculated)</t>
  </si>
  <si>
    <t>Note:</t>
  </si>
  <si>
    <t>Population in independent cities and counties without prisoners of war, civilian internees and expellees in camps, their number is in the total number for each district.</t>
  </si>
  <si>
    <t>The exact number of expellees (30819 in total) is not available on county level, because the native language of the people linving abroad at september 1, 1939 is not given. Expellees are defined in such a way that they have the German native language.</t>
  </si>
  <si>
    <t>Solution: We take the share of people with German native language for each sending country, that is available on the district level (Table X B.) and calculate the share for each county under the assumption, that the share of perople with and without German native language is homogenous within a district.</t>
  </si>
  <si>
    <t>Total population, October 29, 1946</t>
  </si>
  <si>
    <t>County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</si>
</sst>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rgb="FF00B0F0"/>
      <name val="Calibri"/>
      <family val="2"/>
      <scheme val="minor"/>
    </font>
    <font>
      <b/>
      <u/>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0" fontId="1" fillId="0" borderId="0" xfId="0" applyFont="1"/>
    <xf numFmtId="0" fontId="0" fillId="0" borderId="0" xfId="0" applyBorder="1" applyAlignment="1">
      <alignment wrapText="1"/>
    </xf>
    <xf numFmtId="0" fontId="1" fillId="0" borderId="0" xfId="0" applyFont="1" applyBorder="1" applyAlignment="1">
      <alignment wrapText="1"/>
    </xf>
    <xf numFmtId="0" fontId="0" fillId="0" borderId="0" xfId="0" applyAlignment="1">
      <alignment wrapText="1"/>
    </xf>
    <xf numFmtId="1" fontId="3" fillId="0" borderId="0" xfId="1" applyNumberFormat="1" applyFont="1" applyBorder="1" applyAlignment="1">
      <alignment horizontal="right" vertical="center"/>
    </xf>
    <xf numFmtId="0" fontId="3" fillId="0" borderId="0" xfId="1" applyFont="1" applyBorder="1" applyAlignment="1">
      <alignment horizontal="right" vertical="center"/>
    </xf>
    <xf numFmtId="1" fontId="3" fillId="0" borderId="0" xfId="1" applyNumberFormat="1" applyFont="1" applyBorder="1" applyAlignment="1">
      <alignment horizontal="right"/>
    </xf>
    <xf numFmtId="1" fontId="3" fillId="0" borderId="0" xfId="1" applyNumberFormat="1" applyFont="1" applyFill="1" applyBorder="1" applyAlignment="1">
      <alignment horizontal="right" vertical="center"/>
    </xf>
    <xf numFmtId="1" fontId="3" fillId="0" borderId="0" xfId="1" applyNumberFormat="1" applyFont="1" applyBorder="1" applyAlignment="1">
      <alignment vertical="center"/>
    </xf>
    <xf numFmtId="1" fontId="3" fillId="0" borderId="0" xfId="1" applyNumberFormat="1" applyFont="1" applyBorder="1" applyAlignment="1"/>
    <xf numFmtId="1" fontId="3" fillId="0" borderId="0" xfId="1" applyNumberFormat="1" applyFont="1" applyFill="1" applyBorder="1" applyAlignment="1">
      <alignment vertical="center"/>
    </xf>
    <xf numFmtId="1" fontId="3" fillId="0" borderId="0" xfId="1" applyNumberFormat="1" applyFont="1" applyBorder="1" applyAlignment="1">
      <alignment horizontal="right" vertical="top"/>
    </xf>
    <xf numFmtId="1" fontId="3" fillId="0" borderId="0" xfId="1" applyNumberFormat="1" applyFont="1" applyBorder="1" applyAlignment="1">
      <alignment vertical="top"/>
    </xf>
    <xf numFmtId="1" fontId="4" fillId="0" borderId="0" xfId="0" applyNumberFormat="1" applyFont="1"/>
    <xf numFmtId="1" fontId="4" fillId="0" borderId="0" xfId="0" applyNumberFormat="1" applyFont="1" applyBorder="1" applyAlignment="1">
      <alignment horizontal="right"/>
    </xf>
    <xf numFmtId="1" fontId="4" fillId="0" borderId="0" xfId="0" applyNumberFormat="1" applyFont="1" applyBorder="1"/>
    <xf numFmtId="0" fontId="1" fillId="0" borderId="0" xfId="0" applyFont="1" applyFill="1" applyBorder="1" applyAlignment="1">
      <alignment wrapText="1"/>
    </xf>
    <xf numFmtId="0" fontId="5" fillId="0" borderId="0" xfId="0" applyFont="1" applyBorder="1" applyAlignment="1">
      <alignment wrapText="1"/>
    </xf>
    <xf numFmtId="0" fontId="5" fillId="0" borderId="0" xfId="0" applyFont="1"/>
    <xf numFmtId="0" fontId="0" fillId="0" borderId="0" xfId="0" applyBorder="1" applyAlignment="1"/>
    <xf numFmtId="0" fontId="1" fillId="0" borderId="0" xfId="0" applyFont="1" applyBorder="1" applyAlignment="1">
      <alignment vertical="center"/>
    </xf>
    <xf numFmtId="0" fontId="0" fillId="0" borderId="0" xfId="0" applyAlignment="1">
      <alignment wrapText="1"/>
    </xf>
    <xf numFmtId="1" fontId="0" fillId="0" borderId="0" xfId="0" applyNumberFormat="1"/>
    <xf numFmtId="49" fontId="0" fillId="0" borderId="0" xfId="0" applyNumberFormat="1"/>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0" sqref="B10"/>
    </sheetView>
  </sheetViews>
  <sheetFormatPr baseColWidth="10" defaultRowHeight="15" x14ac:dyDescent="0.25"/>
  <sheetData>
    <row r="1" spans="1:2" x14ac:dyDescent="0.25">
      <c r="A1" t="s">
        <v>77</v>
      </c>
    </row>
    <row r="3" spans="1:2" x14ac:dyDescent="0.25">
      <c r="A3" t="s">
        <v>62</v>
      </c>
      <c r="B3" t="s">
        <v>63</v>
      </c>
    </row>
    <row r="4" spans="1:2" x14ac:dyDescent="0.25">
      <c r="B4" t="s">
        <v>74</v>
      </c>
    </row>
    <row r="5" spans="1:2" x14ac:dyDescent="0.25">
      <c r="B5" t="s">
        <v>75</v>
      </c>
    </row>
    <row r="7" spans="1:2" x14ac:dyDescent="0.25">
      <c r="A7" t="s">
        <v>139</v>
      </c>
      <c r="B7" t="s">
        <v>140</v>
      </c>
    </row>
    <row r="8" spans="1:2" x14ac:dyDescent="0.25">
      <c r="B8" t="s">
        <v>141</v>
      </c>
    </row>
    <row r="9" spans="1:2" x14ac:dyDescent="0.25">
      <c r="B9" t="s">
        <v>142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abSelected="1" zoomScale="60" zoomScaleNormal="60" workbookViewId="0">
      <selection activeCell="B15" sqref="B15"/>
    </sheetView>
  </sheetViews>
  <sheetFormatPr baseColWidth="10" defaultRowHeight="15" x14ac:dyDescent="0.25"/>
  <cols>
    <col min="1" max="4" width="11.42578125" style="24"/>
    <col min="5" max="5" width="26.7109375" customWidth="1"/>
    <col min="6" max="6" width="13.7109375" customWidth="1"/>
  </cols>
  <sheetData>
    <row r="1" spans="1:28" ht="15" customHeight="1" x14ac:dyDescent="0.25">
      <c r="A1" s="30" t="s">
        <v>122</v>
      </c>
      <c r="B1" s="30" t="s">
        <v>123</v>
      </c>
      <c r="C1" s="30" t="s">
        <v>124</v>
      </c>
      <c r="D1" s="33" t="s">
        <v>144</v>
      </c>
      <c r="E1" s="33" t="s">
        <v>125</v>
      </c>
      <c r="F1" s="31" t="s">
        <v>143</v>
      </c>
      <c r="G1" s="30" t="s">
        <v>126</v>
      </c>
      <c r="H1" s="30"/>
      <c r="I1" s="30"/>
      <c r="J1" s="30"/>
      <c r="K1" s="30"/>
      <c r="L1" s="30"/>
      <c r="M1" s="30"/>
      <c r="N1" s="30"/>
      <c r="O1" s="30"/>
      <c r="P1" s="30"/>
      <c r="Q1" s="30"/>
      <c r="R1" s="29"/>
      <c r="S1" s="30" t="s">
        <v>138</v>
      </c>
    </row>
    <row r="2" spans="1:28" ht="75" x14ac:dyDescent="0.25">
      <c r="A2" s="30"/>
      <c r="B2" s="30"/>
      <c r="C2" s="30"/>
      <c r="D2" s="33"/>
      <c r="E2" s="33"/>
      <c r="F2" s="32"/>
      <c r="G2" s="28" t="s">
        <v>127</v>
      </c>
      <c r="H2" s="28" t="s">
        <v>128</v>
      </c>
      <c r="I2" s="28" t="s">
        <v>129</v>
      </c>
      <c r="J2" s="28" t="s">
        <v>130</v>
      </c>
      <c r="K2" s="28" t="s">
        <v>131</v>
      </c>
      <c r="L2" s="28" t="s">
        <v>132</v>
      </c>
      <c r="M2" s="28" t="s">
        <v>133</v>
      </c>
      <c r="N2" s="28" t="s">
        <v>134</v>
      </c>
      <c r="O2" s="28" t="s">
        <v>136</v>
      </c>
      <c r="P2" s="28" t="s">
        <v>135</v>
      </c>
      <c r="Q2" s="28" t="s">
        <v>137</v>
      </c>
      <c r="R2" s="29"/>
      <c r="S2" s="30"/>
      <c r="X2" s="21"/>
      <c r="Y2" s="21"/>
      <c r="Z2" s="21"/>
      <c r="AA2" s="25"/>
      <c r="AB2" s="26"/>
    </row>
    <row r="3" spans="1:28" x14ac:dyDescent="0.25">
      <c r="A3" s="30" t="s">
        <v>69</v>
      </c>
      <c r="B3" s="30" t="s">
        <v>70</v>
      </c>
      <c r="C3" s="30" t="s">
        <v>71</v>
      </c>
      <c r="D3" s="30" t="s">
        <v>72</v>
      </c>
      <c r="E3" s="30" t="s">
        <v>73</v>
      </c>
      <c r="F3" s="30" t="s">
        <v>47</v>
      </c>
      <c r="G3" s="30" t="s">
        <v>48</v>
      </c>
      <c r="H3" s="30"/>
      <c r="I3" s="30"/>
      <c r="J3" s="30"/>
      <c r="K3" s="30"/>
      <c r="L3" s="30"/>
      <c r="M3" s="30"/>
      <c r="N3" s="30"/>
      <c r="O3" s="30"/>
      <c r="P3" s="30"/>
      <c r="Q3" s="30"/>
      <c r="R3" s="29"/>
      <c r="S3" s="30" t="s">
        <v>76</v>
      </c>
      <c r="X3" s="21"/>
      <c r="Y3" s="21"/>
      <c r="Z3" s="21"/>
      <c r="AA3" s="25"/>
      <c r="AB3" s="26"/>
    </row>
    <row r="4" spans="1:28" s="4" customFormat="1" ht="44.45" customHeight="1" x14ac:dyDescent="0.25">
      <c r="A4" s="30"/>
      <c r="B4" s="30"/>
      <c r="C4" s="30"/>
      <c r="D4" s="30"/>
      <c r="E4" s="30"/>
      <c r="F4" s="30"/>
      <c r="G4" s="28" t="s">
        <v>49</v>
      </c>
      <c r="H4" s="28" t="s">
        <v>50</v>
      </c>
      <c r="I4" s="28" t="s">
        <v>51</v>
      </c>
      <c r="J4" s="28" t="s">
        <v>52</v>
      </c>
      <c r="K4" s="28" t="s">
        <v>53</v>
      </c>
      <c r="L4" s="28" t="s">
        <v>54</v>
      </c>
      <c r="M4" s="28" t="s">
        <v>55</v>
      </c>
      <c r="N4" s="28" t="s">
        <v>56</v>
      </c>
      <c r="O4" s="28" t="s">
        <v>57</v>
      </c>
      <c r="P4" s="28" t="s">
        <v>46</v>
      </c>
      <c r="Q4" s="28" t="s">
        <v>58</v>
      </c>
      <c r="R4" s="29"/>
      <c r="S4" s="30"/>
      <c r="T4" s="22"/>
    </row>
    <row r="5" spans="1:28" x14ac:dyDescent="0.25">
      <c r="F5">
        <v>1</v>
      </c>
      <c r="G5">
        <v>2</v>
      </c>
      <c r="H5">
        <v>3</v>
      </c>
      <c r="I5">
        <v>4</v>
      </c>
      <c r="J5">
        <v>5</v>
      </c>
      <c r="K5">
        <v>6</v>
      </c>
      <c r="L5">
        <v>7</v>
      </c>
      <c r="M5">
        <v>8</v>
      </c>
      <c r="N5">
        <v>9</v>
      </c>
      <c r="O5">
        <v>10</v>
      </c>
      <c r="P5">
        <v>11</v>
      </c>
      <c r="Q5">
        <v>12</v>
      </c>
      <c r="X5" s="27"/>
      <c r="Y5" s="27"/>
      <c r="Z5" s="27"/>
      <c r="AA5" s="27"/>
      <c r="AB5" s="27"/>
    </row>
    <row r="6" spans="1:28" x14ac:dyDescent="0.25">
      <c r="E6" s="19" t="s">
        <v>66</v>
      </c>
      <c r="X6" s="27"/>
      <c r="Y6" s="27"/>
      <c r="Z6" s="27"/>
      <c r="AA6" s="27"/>
      <c r="AB6" s="27"/>
    </row>
    <row r="7" spans="1:28" x14ac:dyDescent="0.25">
      <c r="A7" s="24">
        <v>21</v>
      </c>
      <c r="B7" s="24">
        <v>1</v>
      </c>
      <c r="C7" s="24">
        <v>11</v>
      </c>
      <c r="D7" s="24" t="s">
        <v>78</v>
      </c>
      <c r="E7" s="2" t="s">
        <v>0</v>
      </c>
      <c r="F7">
        <v>52414</v>
      </c>
      <c r="G7">
        <v>49941</v>
      </c>
      <c r="H7">
        <v>213</v>
      </c>
      <c r="I7">
        <v>281</v>
      </c>
      <c r="J7">
        <v>1039</v>
      </c>
      <c r="K7">
        <v>141</v>
      </c>
      <c r="L7">
        <v>178</v>
      </c>
      <c r="M7">
        <v>268</v>
      </c>
      <c r="N7">
        <v>30</v>
      </c>
      <c r="O7">
        <v>2</v>
      </c>
      <c r="P7">
        <v>50</v>
      </c>
      <c r="Q7">
        <v>271</v>
      </c>
      <c r="S7" s="23">
        <f>M7+858/894*N7+23/35*O7+403/771*P7+(4505-858-23-403)/(5561+1504-894-86-771)*Q7</f>
        <v>488.50363589023937</v>
      </c>
    </row>
    <row r="8" spans="1:28" x14ac:dyDescent="0.25">
      <c r="E8" s="2"/>
      <c r="S8" s="23"/>
    </row>
    <row r="9" spans="1:28" x14ac:dyDescent="0.25">
      <c r="A9" s="24">
        <v>21</v>
      </c>
      <c r="B9" s="24">
        <v>1</v>
      </c>
      <c r="C9" s="24">
        <v>31</v>
      </c>
      <c r="D9" s="24" t="s">
        <v>79</v>
      </c>
      <c r="E9" s="2" t="s">
        <v>1</v>
      </c>
      <c r="F9" s="5">
        <v>66432</v>
      </c>
      <c r="G9" s="5">
        <v>60928</v>
      </c>
      <c r="H9" s="5">
        <v>174</v>
      </c>
      <c r="I9" s="5">
        <v>247</v>
      </c>
      <c r="J9" s="5">
        <v>3779</v>
      </c>
      <c r="K9" s="5">
        <v>185</v>
      </c>
      <c r="L9" s="5">
        <v>215</v>
      </c>
      <c r="M9" s="5">
        <v>399</v>
      </c>
      <c r="N9" s="5">
        <v>75</v>
      </c>
      <c r="O9" s="5">
        <v>10</v>
      </c>
      <c r="P9" s="5">
        <v>59</v>
      </c>
      <c r="Q9" s="5">
        <v>361</v>
      </c>
      <c r="S9" s="23">
        <f t="shared" ref="S9:S19" si="0">M9+858/894*N9+23/35*O9+403/771*P9+(4505-858-23-403)/(5561+1504-894-86-771)*Q9</f>
        <v>727.20510482452323</v>
      </c>
    </row>
    <row r="10" spans="1:28" x14ac:dyDescent="0.25">
      <c r="E10" s="2" t="s">
        <v>43</v>
      </c>
      <c r="F10" s="5">
        <v>92886</v>
      </c>
      <c r="G10" s="5">
        <v>85909</v>
      </c>
      <c r="H10" s="5">
        <v>109</v>
      </c>
      <c r="I10" s="5">
        <v>417</v>
      </c>
      <c r="J10" s="5">
        <v>4443</v>
      </c>
      <c r="K10" s="5">
        <v>235</v>
      </c>
      <c r="L10" s="5">
        <v>281</v>
      </c>
      <c r="M10" s="5">
        <v>624</v>
      </c>
      <c r="N10" s="5">
        <v>90</v>
      </c>
      <c r="O10" s="6">
        <v>0</v>
      </c>
      <c r="P10" s="5">
        <v>93</v>
      </c>
      <c r="Q10" s="5">
        <v>685</v>
      </c>
      <c r="S10" s="23">
        <f t="shared" si="0"/>
        <v>1174.1890296901647</v>
      </c>
    </row>
    <row r="11" spans="1:28" x14ac:dyDescent="0.25">
      <c r="A11" s="24">
        <v>21</v>
      </c>
      <c r="B11" s="24">
        <v>1</v>
      </c>
      <c r="C11" s="24">
        <v>33</v>
      </c>
      <c r="D11" s="24" t="s">
        <v>80</v>
      </c>
      <c r="E11" s="2" t="s">
        <v>2</v>
      </c>
      <c r="F11" s="5">
        <v>71965</v>
      </c>
      <c r="G11" s="5">
        <v>68065</v>
      </c>
      <c r="H11" s="5">
        <v>911</v>
      </c>
      <c r="I11" s="5">
        <v>516</v>
      </c>
      <c r="J11" s="5">
        <v>1024</v>
      </c>
      <c r="K11" s="5">
        <v>246</v>
      </c>
      <c r="L11" s="5">
        <v>376</v>
      </c>
      <c r="M11" s="5">
        <v>302</v>
      </c>
      <c r="N11" s="5">
        <v>82</v>
      </c>
      <c r="O11" s="5">
        <v>2</v>
      </c>
      <c r="P11" s="5">
        <v>56</v>
      </c>
      <c r="Q11" s="5">
        <v>385</v>
      </c>
      <c r="S11" s="23">
        <f t="shared" si="0"/>
        <v>644.64522310977861</v>
      </c>
    </row>
    <row r="12" spans="1:28" x14ac:dyDescent="0.25">
      <c r="A12" s="24">
        <v>21</v>
      </c>
      <c r="B12" s="24">
        <v>1</v>
      </c>
      <c r="C12" s="24">
        <v>34</v>
      </c>
      <c r="D12" s="24" t="s">
        <v>81</v>
      </c>
      <c r="E12" s="2" t="s">
        <v>3</v>
      </c>
      <c r="F12" s="5">
        <v>40952</v>
      </c>
      <c r="G12" s="5">
        <v>38977</v>
      </c>
      <c r="H12" s="5">
        <v>183</v>
      </c>
      <c r="I12" s="5">
        <v>118</v>
      </c>
      <c r="J12" s="5">
        <v>1175</v>
      </c>
      <c r="K12" s="5">
        <v>70</v>
      </c>
      <c r="L12" s="5">
        <v>77</v>
      </c>
      <c r="M12" s="5">
        <v>133</v>
      </c>
      <c r="N12" s="5">
        <v>31</v>
      </c>
      <c r="O12" s="6">
        <v>0</v>
      </c>
      <c r="P12" s="5">
        <v>52</v>
      </c>
      <c r="Q12" s="5">
        <v>136</v>
      </c>
      <c r="S12" s="23">
        <f t="shared" si="0"/>
        <v>272.36628762210285</v>
      </c>
    </row>
    <row r="13" spans="1:28" x14ac:dyDescent="0.25">
      <c r="A13" s="24">
        <v>21</v>
      </c>
      <c r="B13" s="24">
        <v>1</v>
      </c>
      <c r="C13" s="24">
        <v>11</v>
      </c>
      <c r="D13" s="24" t="s">
        <v>78</v>
      </c>
      <c r="E13" s="2" t="s">
        <v>0</v>
      </c>
      <c r="F13" s="7">
        <v>61002</v>
      </c>
      <c r="G13" s="5">
        <v>57297</v>
      </c>
      <c r="H13" s="7">
        <v>201</v>
      </c>
      <c r="I13" s="5">
        <v>375</v>
      </c>
      <c r="J13" s="5">
        <v>1829</v>
      </c>
      <c r="K13" s="5">
        <v>171</v>
      </c>
      <c r="L13" s="5">
        <v>196</v>
      </c>
      <c r="M13" s="5">
        <v>432</v>
      </c>
      <c r="N13" s="7">
        <v>61</v>
      </c>
      <c r="O13" s="6">
        <v>0</v>
      </c>
      <c r="P13" s="5">
        <v>35</v>
      </c>
      <c r="Q13" s="5">
        <v>405</v>
      </c>
      <c r="S13" s="23">
        <f t="shared" si="0"/>
        <v>754.32261605142344</v>
      </c>
    </row>
    <row r="14" spans="1:28" x14ac:dyDescent="0.25">
      <c r="A14" s="24">
        <v>21</v>
      </c>
      <c r="B14" s="24">
        <v>1</v>
      </c>
      <c r="C14" s="24">
        <v>36</v>
      </c>
      <c r="D14" s="24" t="s">
        <v>82</v>
      </c>
      <c r="E14" s="2" t="s">
        <v>4</v>
      </c>
      <c r="F14" s="5">
        <v>103980</v>
      </c>
      <c r="G14" s="5">
        <v>95719</v>
      </c>
      <c r="H14" s="5">
        <v>904</v>
      </c>
      <c r="I14" s="5">
        <v>1205</v>
      </c>
      <c r="J14" s="5">
        <v>3236</v>
      </c>
      <c r="K14" s="5">
        <v>344</v>
      </c>
      <c r="L14" s="5">
        <v>591</v>
      </c>
      <c r="M14" s="5">
        <v>957</v>
      </c>
      <c r="N14" s="5">
        <v>109</v>
      </c>
      <c r="O14" s="5">
        <v>5</v>
      </c>
      <c r="P14" s="5">
        <v>135</v>
      </c>
      <c r="Q14" s="5">
        <v>775</v>
      </c>
      <c r="S14" s="23">
        <f t="shared" si="0"/>
        <v>1605.215077156146</v>
      </c>
    </row>
    <row r="15" spans="1:28" x14ac:dyDescent="0.25">
      <c r="A15" s="24">
        <v>21</v>
      </c>
      <c r="B15" s="24">
        <v>1</v>
      </c>
      <c r="C15" s="24">
        <v>37</v>
      </c>
      <c r="D15" s="24" t="s">
        <v>83</v>
      </c>
      <c r="E15" s="2" t="s">
        <v>5</v>
      </c>
      <c r="F15" s="5">
        <v>100897</v>
      </c>
      <c r="G15" s="5">
        <v>95334</v>
      </c>
      <c r="H15" s="5">
        <v>238</v>
      </c>
      <c r="I15" s="5">
        <v>290</v>
      </c>
      <c r="J15" s="5">
        <v>2900</v>
      </c>
      <c r="K15" s="5">
        <v>167</v>
      </c>
      <c r="L15" s="5">
        <v>274</v>
      </c>
      <c r="M15" s="5">
        <v>612</v>
      </c>
      <c r="N15" s="5">
        <v>98</v>
      </c>
      <c r="O15" s="5">
        <v>8</v>
      </c>
      <c r="P15" s="5">
        <v>69</v>
      </c>
      <c r="Q15" s="5">
        <v>907</v>
      </c>
      <c r="S15" s="23">
        <f t="shared" si="0"/>
        <v>1297.1411897453379</v>
      </c>
    </row>
    <row r="16" spans="1:28" x14ac:dyDescent="0.25">
      <c r="A16" s="24">
        <v>21</v>
      </c>
      <c r="B16" s="24">
        <v>1</v>
      </c>
      <c r="C16" s="24">
        <v>38</v>
      </c>
      <c r="D16" s="24" t="s">
        <v>84</v>
      </c>
      <c r="E16" s="2" t="s">
        <v>6</v>
      </c>
      <c r="F16" s="5">
        <v>109875</v>
      </c>
      <c r="G16" s="5">
        <v>100746</v>
      </c>
      <c r="H16" s="5">
        <v>236</v>
      </c>
      <c r="I16" s="5">
        <v>520</v>
      </c>
      <c r="J16" s="5">
        <v>5900</v>
      </c>
      <c r="K16" s="5">
        <v>312</v>
      </c>
      <c r="L16" s="5">
        <v>405</v>
      </c>
      <c r="M16" s="5">
        <v>737</v>
      </c>
      <c r="N16" s="5">
        <v>136</v>
      </c>
      <c r="O16" s="5">
        <v>6</v>
      </c>
      <c r="P16" s="5">
        <v>83</v>
      </c>
      <c r="Q16" s="5">
        <v>794</v>
      </c>
      <c r="S16" s="23">
        <f t="shared" si="0"/>
        <v>1396.121246377541</v>
      </c>
    </row>
    <row r="17" spans="1:19" x14ac:dyDescent="0.25">
      <c r="A17" s="24">
        <v>21</v>
      </c>
      <c r="B17" s="24">
        <v>1</v>
      </c>
      <c r="C17" s="24">
        <v>39</v>
      </c>
      <c r="D17" s="24" t="s">
        <v>85</v>
      </c>
      <c r="E17" s="2" t="s">
        <v>7</v>
      </c>
      <c r="F17" s="5">
        <v>45919</v>
      </c>
      <c r="G17" s="5">
        <v>42271</v>
      </c>
      <c r="H17" s="5">
        <v>185</v>
      </c>
      <c r="I17" s="5">
        <v>378</v>
      </c>
      <c r="J17" s="5">
        <v>2049</v>
      </c>
      <c r="K17" s="5">
        <v>184</v>
      </c>
      <c r="L17" s="5">
        <v>163</v>
      </c>
      <c r="M17" s="5">
        <v>335</v>
      </c>
      <c r="N17" s="5">
        <v>46</v>
      </c>
      <c r="O17" s="6">
        <v>0</v>
      </c>
      <c r="P17" s="5">
        <v>29</v>
      </c>
      <c r="Q17" s="5">
        <v>279</v>
      </c>
      <c r="S17" s="23">
        <f t="shared" si="0"/>
        <v>563.4174790848565</v>
      </c>
    </row>
    <row r="18" spans="1:19" x14ac:dyDescent="0.25">
      <c r="A18" s="24">
        <v>21</v>
      </c>
      <c r="B18" s="24">
        <v>1</v>
      </c>
      <c r="C18" s="24">
        <v>40</v>
      </c>
      <c r="D18" s="24" t="s">
        <v>120</v>
      </c>
      <c r="E18" s="2" t="s">
        <v>44</v>
      </c>
      <c r="F18" s="5">
        <v>38497</v>
      </c>
      <c r="G18" s="5">
        <v>35286</v>
      </c>
      <c r="H18" s="5">
        <v>523</v>
      </c>
      <c r="I18" s="5">
        <v>297</v>
      </c>
      <c r="J18" s="5">
        <v>1548</v>
      </c>
      <c r="K18" s="5">
        <v>131</v>
      </c>
      <c r="L18" s="5">
        <v>161</v>
      </c>
      <c r="M18" s="5">
        <v>285</v>
      </c>
      <c r="N18" s="5">
        <v>43</v>
      </c>
      <c r="O18" s="6">
        <v>0</v>
      </c>
      <c r="P18" s="5">
        <v>59</v>
      </c>
      <c r="Q18" s="5">
        <v>164</v>
      </c>
      <c r="S18" s="23">
        <f t="shared" si="0"/>
        <v>456.51372338704243</v>
      </c>
    </row>
    <row r="19" spans="1:19" x14ac:dyDescent="0.25">
      <c r="A19" s="24">
        <v>21</v>
      </c>
      <c r="B19" s="24">
        <v>1</v>
      </c>
      <c r="C19" s="24">
        <v>41</v>
      </c>
      <c r="D19" s="24" t="s">
        <v>121</v>
      </c>
      <c r="E19" s="2" t="s">
        <v>45</v>
      </c>
      <c r="F19" s="5">
        <v>33931</v>
      </c>
      <c r="G19" s="5">
        <v>31374</v>
      </c>
      <c r="H19" s="5">
        <v>256</v>
      </c>
      <c r="I19" s="5">
        <v>219</v>
      </c>
      <c r="J19" s="5">
        <v>1373</v>
      </c>
      <c r="K19" s="5">
        <v>125</v>
      </c>
      <c r="L19" s="5">
        <v>139</v>
      </c>
      <c r="M19" s="5">
        <v>231</v>
      </c>
      <c r="N19" s="5">
        <v>24</v>
      </c>
      <c r="O19" s="5">
        <v>1</v>
      </c>
      <c r="P19" s="5">
        <v>33</v>
      </c>
      <c r="Q19" s="5">
        <v>156</v>
      </c>
      <c r="S19" s="23">
        <f t="shared" si="0"/>
        <v>366.49674633605713</v>
      </c>
    </row>
    <row r="20" spans="1:19" x14ac:dyDescent="0.25">
      <c r="E20" s="2"/>
      <c r="F20" s="5"/>
      <c r="G20" s="5"/>
      <c r="H20" s="5"/>
      <c r="I20" s="5"/>
      <c r="J20" s="5"/>
      <c r="K20" s="5"/>
      <c r="L20" s="5"/>
      <c r="M20" s="5"/>
      <c r="N20" s="5"/>
      <c r="O20" s="5"/>
      <c r="P20" s="5"/>
      <c r="Q20" s="5"/>
      <c r="S20" s="23"/>
    </row>
    <row r="21" spans="1:19" x14ac:dyDescent="0.25">
      <c r="E21" s="3" t="s">
        <v>59</v>
      </c>
      <c r="F21" s="8">
        <v>766336</v>
      </c>
      <c r="G21" s="8">
        <v>711906</v>
      </c>
      <c r="H21" s="8">
        <v>3920</v>
      </c>
      <c r="I21" s="8">
        <v>4582</v>
      </c>
      <c r="J21" s="8">
        <v>29256</v>
      </c>
      <c r="K21" s="8">
        <v>2170</v>
      </c>
      <c r="L21" s="8">
        <v>2878</v>
      </c>
      <c r="M21" s="8">
        <v>5047</v>
      </c>
      <c r="N21" s="8">
        <v>795</v>
      </c>
      <c r="O21" s="8">
        <v>32</v>
      </c>
      <c r="P21" s="8">
        <v>703</v>
      </c>
      <c r="Q21" s="8">
        <v>5047</v>
      </c>
      <c r="S21" s="23">
        <f>M21+858/894*N21+23/35*O21+403/771*P21+(4505-858-23-403)/(5561+1504-894-86-771)*Q21</f>
        <v>9257.6337233849736</v>
      </c>
    </row>
    <row r="22" spans="1:19" x14ac:dyDescent="0.25">
      <c r="E22" s="3"/>
      <c r="F22" s="14"/>
      <c r="G22" s="14"/>
      <c r="H22" s="14"/>
      <c r="I22" s="14"/>
      <c r="J22" s="14"/>
      <c r="K22" s="14"/>
      <c r="L22" s="14"/>
      <c r="M22" s="14"/>
      <c r="N22" s="14"/>
      <c r="O22" s="14"/>
      <c r="P22" s="14"/>
      <c r="Q22" s="14"/>
      <c r="S22" s="23"/>
    </row>
    <row r="23" spans="1:19" x14ac:dyDescent="0.25">
      <c r="E23" s="18" t="s">
        <v>65</v>
      </c>
      <c r="F23" s="14"/>
      <c r="G23" s="14"/>
      <c r="H23" s="14"/>
      <c r="I23" s="14"/>
      <c r="J23" s="14"/>
      <c r="K23" s="14"/>
      <c r="L23" s="14"/>
      <c r="M23" s="14"/>
      <c r="N23" s="14"/>
      <c r="O23" s="14"/>
      <c r="P23" s="14"/>
      <c r="Q23" s="14"/>
      <c r="S23" s="23"/>
    </row>
    <row r="24" spans="1:19" x14ac:dyDescent="0.25">
      <c r="A24" s="24">
        <v>21</v>
      </c>
      <c r="B24" s="24">
        <v>2</v>
      </c>
      <c r="C24" s="24">
        <v>11</v>
      </c>
      <c r="D24" s="24" t="s">
        <v>86</v>
      </c>
      <c r="E24" s="2" t="s">
        <v>9</v>
      </c>
      <c r="F24" s="8">
        <v>63420</v>
      </c>
      <c r="G24" s="8">
        <v>60773</v>
      </c>
      <c r="H24" s="8">
        <v>635</v>
      </c>
      <c r="I24" s="8">
        <v>192</v>
      </c>
      <c r="J24" s="8">
        <v>800</v>
      </c>
      <c r="K24" s="8">
        <v>157</v>
      </c>
      <c r="L24" s="8">
        <v>179</v>
      </c>
      <c r="M24" s="8">
        <v>211</v>
      </c>
      <c r="N24" s="8">
        <v>49</v>
      </c>
      <c r="O24" s="8">
        <v>0</v>
      </c>
      <c r="P24" s="8">
        <v>28</v>
      </c>
      <c r="Q24" s="8">
        <v>396</v>
      </c>
      <c r="S24" s="23">
        <f>M24+256/261*N24+6/6*O24+144/209*P24+(2300-256-6-144)/(2686+102-261-6-209)*Q24</f>
        <v>602.75801300135788</v>
      </c>
    </row>
    <row r="25" spans="1:19" x14ac:dyDescent="0.25">
      <c r="E25" s="2"/>
      <c r="S25" s="23"/>
    </row>
    <row r="26" spans="1:19" x14ac:dyDescent="0.25">
      <c r="A26" s="24">
        <v>21</v>
      </c>
      <c r="B26" s="24">
        <v>2</v>
      </c>
      <c r="C26" s="24">
        <v>31</v>
      </c>
      <c r="D26" s="24" t="s">
        <v>87</v>
      </c>
      <c r="E26" s="2" t="s">
        <v>10</v>
      </c>
      <c r="F26" s="9">
        <v>51666</v>
      </c>
      <c r="G26" s="9">
        <v>49108</v>
      </c>
      <c r="H26" s="9">
        <v>590</v>
      </c>
      <c r="I26" s="9">
        <v>162</v>
      </c>
      <c r="J26" s="9">
        <v>1066</v>
      </c>
      <c r="K26" s="9">
        <v>88</v>
      </c>
      <c r="L26" s="9">
        <v>134</v>
      </c>
      <c r="M26" s="9">
        <v>204</v>
      </c>
      <c r="N26" s="9">
        <v>35</v>
      </c>
      <c r="O26" s="9">
        <v>0</v>
      </c>
      <c r="P26" s="9">
        <v>31</v>
      </c>
      <c r="Q26" s="9">
        <v>248</v>
      </c>
      <c r="S26" s="23">
        <f t="shared" ref="S26:S32" si="1">M26+256/261*N26+6/6*O26+144/209*P26+(2300-256-6-144)/(2686+102-261-6-209)*Q26</f>
        <v>462.8509833481354</v>
      </c>
    </row>
    <row r="27" spans="1:19" x14ac:dyDescent="0.25">
      <c r="A27" s="24">
        <v>21</v>
      </c>
      <c r="B27" s="24">
        <v>2</v>
      </c>
      <c r="C27" s="24">
        <v>32</v>
      </c>
      <c r="D27" s="24" t="s">
        <v>88</v>
      </c>
      <c r="E27" s="2" t="s">
        <v>11</v>
      </c>
      <c r="F27" s="9">
        <v>48654</v>
      </c>
      <c r="G27" s="9">
        <v>46452</v>
      </c>
      <c r="H27" s="9">
        <v>253</v>
      </c>
      <c r="I27" s="9">
        <v>75</v>
      </c>
      <c r="J27" s="9">
        <v>1033</v>
      </c>
      <c r="K27" s="9">
        <v>40</v>
      </c>
      <c r="L27" s="9">
        <v>80</v>
      </c>
      <c r="M27" s="9">
        <v>158</v>
      </c>
      <c r="N27" s="9">
        <v>15</v>
      </c>
      <c r="O27" s="9">
        <v>1</v>
      </c>
      <c r="P27" s="9">
        <v>34</v>
      </c>
      <c r="Q27" s="9">
        <v>513</v>
      </c>
      <c r="S27" s="23">
        <f t="shared" si="1"/>
        <v>617.39021110254134</v>
      </c>
    </row>
    <row r="28" spans="1:19" x14ac:dyDescent="0.25">
      <c r="A28" s="24">
        <v>21</v>
      </c>
      <c r="B28" s="24">
        <v>2</v>
      </c>
      <c r="C28" s="24">
        <v>33</v>
      </c>
      <c r="D28" s="24" t="s">
        <v>89</v>
      </c>
      <c r="E28" s="2" t="s">
        <v>12</v>
      </c>
      <c r="F28" s="9">
        <v>37029</v>
      </c>
      <c r="G28" s="9">
        <v>34933</v>
      </c>
      <c r="H28" s="9">
        <v>158</v>
      </c>
      <c r="I28" s="10">
        <v>80</v>
      </c>
      <c r="J28" s="9">
        <v>1438</v>
      </c>
      <c r="K28" s="9">
        <v>59</v>
      </c>
      <c r="L28" s="10">
        <v>82</v>
      </c>
      <c r="M28" s="9">
        <v>109</v>
      </c>
      <c r="N28" s="10">
        <v>21</v>
      </c>
      <c r="O28" s="9">
        <v>0</v>
      </c>
      <c r="P28" s="10">
        <v>20</v>
      </c>
      <c r="Q28" s="9">
        <v>129</v>
      </c>
      <c r="S28" s="23">
        <f t="shared" si="1"/>
        <v>249.05494109578376</v>
      </c>
    </row>
    <row r="29" spans="1:19" x14ac:dyDescent="0.25">
      <c r="A29" s="24">
        <v>21</v>
      </c>
      <c r="B29" s="24">
        <v>2</v>
      </c>
      <c r="C29" s="24">
        <v>34</v>
      </c>
      <c r="D29" s="24" t="s">
        <v>90</v>
      </c>
      <c r="E29" s="2" t="s">
        <v>13</v>
      </c>
      <c r="F29" s="9">
        <v>35654</v>
      </c>
      <c r="G29" s="9">
        <v>34288</v>
      </c>
      <c r="H29" s="9">
        <v>131</v>
      </c>
      <c r="I29" s="10">
        <v>28</v>
      </c>
      <c r="J29" s="9">
        <v>871</v>
      </c>
      <c r="K29" s="10">
        <v>21</v>
      </c>
      <c r="L29" s="9">
        <v>44</v>
      </c>
      <c r="M29" s="10">
        <v>68</v>
      </c>
      <c r="N29" s="10">
        <v>12</v>
      </c>
      <c r="O29" s="9">
        <v>0</v>
      </c>
      <c r="P29" s="10">
        <v>16</v>
      </c>
      <c r="Q29" s="9">
        <v>175</v>
      </c>
      <c r="S29" s="23">
        <f t="shared" si="1"/>
        <v>234.15476503110341</v>
      </c>
    </row>
    <row r="30" spans="1:19" x14ac:dyDescent="0.25">
      <c r="A30" s="24">
        <v>21</v>
      </c>
      <c r="B30" s="24">
        <v>2</v>
      </c>
      <c r="C30" s="24">
        <v>35</v>
      </c>
      <c r="D30" s="24" t="s">
        <v>91</v>
      </c>
      <c r="E30" s="2" t="s">
        <v>14</v>
      </c>
      <c r="F30" s="9">
        <v>37104</v>
      </c>
      <c r="G30" s="9">
        <v>36133</v>
      </c>
      <c r="H30" s="9">
        <v>140</v>
      </c>
      <c r="I30" s="9">
        <v>68</v>
      </c>
      <c r="J30" s="9">
        <v>293</v>
      </c>
      <c r="K30" s="9">
        <v>38</v>
      </c>
      <c r="L30" s="9">
        <v>98</v>
      </c>
      <c r="M30" s="9">
        <v>99</v>
      </c>
      <c r="N30" s="9">
        <v>23</v>
      </c>
      <c r="O30" s="9">
        <v>0</v>
      </c>
      <c r="P30" s="9">
        <v>14</v>
      </c>
      <c r="Q30" s="9">
        <v>198</v>
      </c>
      <c r="S30" s="23">
        <f t="shared" si="1"/>
        <v>293.40774213286284</v>
      </c>
    </row>
    <row r="31" spans="1:19" x14ac:dyDescent="0.25">
      <c r="A31" s="24">
        <v>21</v>
      </c>
      <c r="B31" s="24">
        <v>2</v>
      </c>
      <c r="C31" s="24">
        <v>11</v>
      </c>
      <c r="D31" s="24" t="s">
        <v>86</v>
      </c>
      <c r="E31" s="2" t="s">
        <v>9</v>
      </c>
      <c r="F31" s="9">
        <v>74420</v>
      </c>
      <c r="G31" s="9">
        <v>71880</v>
      </c>
      <c r="H31" s="9">
        <v>531</v>
      </c>
      <c r="I31" s="9">
        <v>152</v>
      </c>
      <c r="J31" s="9">
        <v>1034</v>
      </c>
      <c r="K31" s="9">
        <v>72</v>
      </c>
      <c r="L31" s="10">
        <v>128</v>
      </c>
      <c r="M31" s="9">
        <v>179</v>
      </c>
      <c r="N31" s="10">
        <v>26</v>
      </c>
      <c r="O31" s="9">
        <v>0</v>
      </c>
      <c r="P31" s="9">
        <v>13</v>
      </c>
      <c r="Q31" s="9">
        <v>405</v>
      </c>
      <c r="S31" s="23">
        <f t="shared" si="1"/>
        <v>545.23653516875493</v>
      </c>
    </row>
    <row r="32" spans="1:19" x14ac:dyDescent="0.25">
      <c r="A32" s="24">
        <v>21</v>
      </c>
      <c r="B32" s="24">
        <v>2</v>
      </c>
      <c r="C32" s="24">
        <v>37</v>
      </c>
      <c r="D32" s="24" t="s">
        <v>92</v>
      </c>
      <c r="E32" s="2" t="s">
        <v>15</v>
      </c>
      <c r="F32" s="9">
        <v>48261</v>
      </c>
      <c r="G32" s="9">
        <v>45843</v>
      </c>
      <c r="H32" s="9">
        <v>320</v>
      </c>
      <c r="I32" s="9">
        <v>114</v>
      </c>
      <c r="J32" s="9">
        <v>1278</v>
      </c>
      <c r="K32" s="9">
        <v>74</v>
      </c>
      <c r="L32" s="9">
        <v>82</v>
      </c>
      <c r="M32" s="9">
        <v>232</v>
      </c>
      <c r="N32" s="9">
        <v>40</v>
      </c>
      <c r="O32" s="9">
        <v>5</v>
      </c>
      <c r="P32" s="9">
        <v>42</v>
      </c>
      <c r="Q32" s="9">
        <v>231</v>
      </c>
      <c r="S32" s="23">
        <f t="shared" si="1"/>
        <v>494.40767468770815</v>
      </c>
    </row>
    <row r="33" spans="1:19" x14ac:dyDescent="0.25">
      <c r="E33" s="2"/>
      <c r="F33" s="9"/>
      <c r="G33" s="9"/>
      <c r="H33" s="9"/>
      <c r="I33" s="9"/>
      <c r="J33" s="9"/>
      <c r="K33" s="9"/>
      <c r="L33" s="9"/>
      <c r="M33" s="9"/>
      <c r="N33" s="9"/>
      <c r="O33" s="9"/>
      <c r="P33" s="9"/>
      <c r="Q33" s="9"/>
      <c r="S33" s="23"/>
    </row>
    <row r="34" spans="1:19" x14ac:dyDescent="0.25">
      <c r="E34" s="3" t="s">
        <v>59</v>
      </c>
      <c r="F34" s="11">
        <v>332788</v>
      </c>
      <c r="G34" s="11">
        <v>318637</v>
      </c>
      <c r="H34" s="11">
        <v>2123</v>
      </c>
      <c r="I34" s="11">
        <v>679</v>
      </c>
      <c r="J34" s="11">
        <v>7013</v>
      </c>
      <c r="K34" s="11">
        <v>392</v>
      </c>
      <c r="L34" s="11">
        <v>648</v>
      </c>
      <c r="M34" s="11">
        <v>1049</v>
      </c>
      <c r="N34" s="11">
        <v>172</v>
      </c>
      <c r="O34" s="11">
        <v>6</v>
      </c>
      <c r="P34" s="11">
        <v>170</v>
      </c>
      <c r="Q34" s="11">
        <v>1899</v>
      </c>
      <c r="S34" s="23">
        <f>M34+256/261*N34+6/6*O34+144/209*P34+(2300-256-6-144)/(2686+102-261-6-209)*Q34</f>
        <v>2896.5028525668899</v>
      </c>
    </row>
    <row r="35" spans="1:19" x14ac:dyDescent="0.25">
      <c r="E35" s="3"/>
      <c r="F35" s="14"/>
      <c r="G35" s="14"/>
      <c r="H35" s="14"/>
      <c r="I35" s="14"/>
      <c r="J35" s="14"/>
      <c r="K35" s="14"/>
      <c r="L35" s="14"/>
      <c r="M35" s="14"/>
      <c r="N35" s="14"/>
      <c r="O35" s="14"/>
      <c r="P35" s="14"/>
      <c r="Q35" s="14"/>
      <c r="S35" s="23"/>
    </row>
    <row r="36" spans="1:19" x14ac:dyDescent="0.25">
      <c r="E36" s="18" t="s">
        <v>67</v>
      </c>
      <c r="F36" s="14"/>
      <c r="G36" s="14"/>
      <c r="H36" s="14"/>
      <c r="I36" s="14"/>
      <c r="J36" s="14"/>
      <c r="K36" s="14"/>
      <c r="L36" s="14"/>
      <c r="M36" s="14"/>
      <c r="N36" s="14"/>
      <c r="O36" s="14"/>
      <c r="P36" s="14"/>
      <c r="Q36" s="14"/>
      <c r="S36" s="23"/>
    </row>
    <row r="37" spans="1:19" x14ac:dyDescent="0.25">
      <c r="A37" s="24">
        <v>21</v>
      </c>
      <c r="B37" s="24">
        <v>3</v>
      </c>
      <c r="C37" s="24">
        <v>31</v>
      </c>
      <c r="D37" s="24" t="s">
        <v>93</v>
      </c>
      <c r="E37" s="2" t="s">
        <v>17</v>
      </c>
      <c r="F37" s="13">
        <v>59221</v>
      </c>
      <c r="G37" s="13">
        <v>55157</v>
      </c>
      <c r="H37" s="13">
        <v>78</v>
      </c>
      <c r="I37" s="13">
        <v>914</v>
      </c>
      <c r="J37" s="13">
        <v>1839</v>
      </c>
      <c r="K37" s="13">
        <v>125</v>
      </c>
      <c r="L37" s="9">
        <v>260</v>
      </c>
      <c r="M37" s="13">
        <v>461</v>
      </c>
      <c r="N37" s="9">
        <v>86</v>
      </c>
      <c r="O37" s="13">
        <v>0</v>
      </c>
      <c r="P37" s="9">
        <v>82</v>
      </c>
      <c r="Q37" s="13">
        <v>219</v>
      </c>
      <c r="S37" s="23">
        <f>M37+(369/378)*N37+2/4*O37+200/323*P37+(1338-369-2-200)/(1686+281-378-4-323)*Q37</f>
        <v>728.8270086748521</v>
      </c>
    </row>
    <row r="38" spans="1:19" x14ac:dyDescent="0.25">
      <c r="A38" s="24">
        <v>21</v>
      </c>
      <c r="B38" s="24">
        <v>3</v>
      </c>
      <c r="C38" s="24">
        <v>32</v>
      </c>
      <c r="D38" s="24" t="s">
        <v>94</v>
      </c>
      <c r="E38" s="2" t="s">
        <v>18</v>
      </c>
      <c r="F38" s="9">
        <v>48264</v>
      </c>
      <c r="G38" s="9">
        <v>44258</v>
      </c>
      <c r="H38" s="9">
        <v>142</v>
      </c>
      <c r="I38" s="9">
        <v>918</v>
      </c>
      <c r="J38" s="9">
        <v>1533</v>
      </c>
      <c r="K38" s="9">
        <v>178</v>
      </c>
      <c r="L38" s="9">
        <v>257</v>
      </c>
      <c r="M38" s="9">
        <v>581</v>
      </c>
      <c r="N38" s="9">
        <v>71</v>
      </c>
      <c r="O38" s="9">
        <v>3</v>
      </c>
      <c r="P38" s="9">
        <v>72</v>
      </c>
      <c r="Q38" s="9">
        <v>251</v>
      </c>
      <c r="S38" s="23">
        <f>M38+(369/378)*N38+2/4*O38+200/323*P38+(1338-369-2-200)/(1686+281-378-4-323)*Q38</f>
        <v>848.9406955208475</v>
      </c>
    </row>
    <row r="39" spans="1:19" x14ac:dyDescent="0.25">
      <c r="A39" s="24">
        <v>21</v>
      </c>
      <c r="B39" s="24">
        <v>3</v>
      </c>
      <c r="C39" s="24">
        <v>33</v>
      </c>
      <c r="D39" s="24" t="s">
        <v>95</v>
      </c>
      <c r="E39" s="2" t="s">
        <v>19</v>
      </c>
      <c r="F39" s="9">
        <v>49828</v>
      </c>
      <c r="G39" s="9">
        <v>44061</v>
      </c>
      <c r="H39" s="9">
        <v>182</v>
      </c>
      <c r="I39" s="9">
        <v>1704</v>
      </c>
      <c r="J39" s="9">
        <v>2070</v>
      </c>
      <c r="K39" s="9">
        <v>246</v>
      </c>
      <c r="L39" s="9">
        <v>329</v>
      </c>
      <c r="M39" s="9">
        <v>645</v>
      </c>
      <c r="N39" s="9">
        <v>83</v>
      </c>
      <c r="O39" s="9">
        <v>1</v>
      </c>
      <c r="P39" s="9">
        <v>87</v>
      </c>
      <c r="Q39" s="9">
        <v>420</v>
      </c>
      <c r="S39" s="23">
        <f>M39+(369/378)*N39+2/4*O39+200/323*P39+(1338-369-2-200)/(1686+281-378-4-323)*Q39</f>
        <v>1035.6552682629479</v>
      </c>
    </row>
    <row r="40" spans="1:19" x14ac:dyDescent="0.25">
      <c r="A40" s="24">
        <v>21</v>
      </c>
      <c r="B40" s="24">
        <v>3</v>
      </c>
      <c r="C40" s="24">
        <v>34</v>
      </c>
      <c r="D40" s="24" t="s">
        <v>96</v>
      </c>
      <c r="E40" s="2" t="s">
        <v>20</v>
      </c>
      <c r="F40" s="9">
        <v>62692</v>
      </c>
      <c r="G40" s="9">
        <v>57809</v>
      </c>
      <c r="H40" s="9">
        <v>85</v>
      </c>
      <c r="I40" s="9">
        <v>1033</v>
      </c>
      <c r="J40" s="9">
        <v>2192</v>
      </c>
      <c r="K40" s="9">
        <v>194</v>
      </c>
      <c r="L40" s="9">
        <v>309</v>
      </c>
      <c r="M40" s="9">
        <v>538</v>
      </c>
      <c r="N40" s="9">
        <v>120</v>
      </c>
      <c r="O40" s="9">
        <v>0</v>
      </c>
      <c r="P40" s="9">
        <v>69</v>
      </c>
      <c r="Q40" s="9">
        <v>343</v>
      </c>
      <c r="S40" s="23">
        <f>M40+(369/378)*N40+2/4*O40+200/323*P40+(1338-369-2-200)/(1686+281-378-4-323)*Q40</f>
        <v>906.33086526795228</v>
      </c>
    </row>
    <row r="41" spans="1:19" x14ac:dyDescent="0.25">
      <c r="E41" s="2"/>
      <c r="F41" s="9"/>
      <c r="G41" s="9"/>
      <c r="H41" s="9"/>
      <c r="I41" s="9"/>
      <c r="J41" s="9"/>
      <c r="K41" s="9"/>
      <c r="L41" s="9"/>
      <c r="M41" s="9"/>
      <c r="N41" s="9"/>
      <c r="O41" s="9"/>
      <c r="P41" s="9"/>
      <c r="Q41" s="9"/>
      <c r="S41" s="23"/>
    </row>
    <row r="42" spans="1:19" x14ac:dyDescent="0.25">
      <c r="E42" s="3" t="s">
        <v>59</v>
      </c>
      <c r="F42" s="11">
        <v>220005</v>
      </c>
      <c r="G42" s="11">
        <v>201285</v>
      </c>
      <c r="H42" s="11">
        <v>487</v>
      </c>
      <c r="I42" s="11">
        <v>4569</v>
      </c>
      <c r="J42" s="11">
        <v>7634</v>
      </c>
      <c r="K42" s="11">
        <v>743</v>
      </c>
      <c r="L42" s="11">
        <v>1155</v>
      </c>
      <c r="M42" s="11">
        <v>2225</v>
      </c>
      <c r="N42" s="11">
        <v>360</v>
      </c>
      <c r="O42" s="11">
        <v>4</v>
      </c>
      <c r="P42" s="11">
        <v>310</v>
      </c>
      <c r="Q42" s="11">
        <v>1233</v>
      </c>
      <c r="S42" s="23">
        <f>M42+(369/378)*N42+2/4*O42+200/323*P42+(1338-369-2-200)/(1686+281-378-4-323)*Q42</f>
        <v>3519.7538377266001</v>
      </c>
    </row>
    <row r="43" spans="1:19" x14ac:dyDescent="0.25">
      <c r="E43" s="3"/>
      <c r="F43" s="14"/>
      <c r="G43" s="14"/>
      <c r="H43" s="14"/>
      <c r="I43" s="14"/>
      <c r="J43" s="14"/>
      <c r="K43" s="14"/>
      <c r="L43" s="14"/>
      <c r="M43" s="14"/>
      <c r="N43" s="14"/>
      <c r="O43" s="14"/>
      <c r="P43" s="14"/>
      <c r="Q43" s="14"/>
      <c r="S43" s="23"/>
    </row>
    <row r="44" spans="1:19" x14ac:dyDescent="0.25">
      <c r="E44" s="18" t="s">
        <v>64</v>
      </c>
      <c r="F44" s="14"/>
      <c r="G44" s="14"/>
      <c r="H44" s="14"/>
      <c r="I44" s="14"/>
      <c r="J44" s="14"/>
      <c r="K44" s="14"/>
      <c r="L44" s="14"/>
      <c r="M44" s="14"/>
      <c r="N44" s="14"/>
      <c r="O44" s="14"/>
      <c r="P44" s="14"/>
      <c r="Q44" s="14"/>
      <c r="S44" s="23"/>
    </row>
    <row r="45" spans="1:19" x14ac:dyDescent="0.25">
      <c r="A45" s="24">
        <v>21</v>
      </c>
      <c r="B45" s="24">
        <v>4</v>
      </c>
      <c r="C45" s="24">
        <v>11</v>
      </c>
      <c r="D45" s="24" t="s">
        <v>97</v>
      </c>
      <c r="E45" s="2" t="s">
        <v>22</v>
      </c>
      <c r="F45" s="5">
        <v>75020</v>
      </c>
      <c r="G45" s="5">
        <v>72328</v>
      </c>
      <c r="H45" s="5">
        <v>177</v>
      </c>
      <c r="I45" s="5">
        <v>885</v>
      </c>
      <c r="J45" s="5">
        <v>607</v>
      </c>
      <c r="K45" s="5">
        <v>192</v>
      </c>
      <c r="L45" s="5">
        <v>189</v>
      </c>
      <c r="M45" s="5">
        <v>237</v>
      </c>
      <c r="N45" s="5">
        <v>76</v>
      </c>
      <c r="O45" s="5">
        <v>6</v>
      </c>
      <c r="P45" s="5">
        <v>41</v>
      </c>
      <c r="Q45" s="5">
        <v>282</v>
      </c>
      <c r="S45" s="23">
        <f>M45+666/690*N45+18/159*O45+240/541*P45+(2175-666-18-240)/(2970+548-690-159-541)*Q45</f>
        <v>495.00532180096326</v>
      </c>
    </row>
    <row r="46" spans="1:19" x14ac:dyDescent="0.25">
      <c r="A46" s="24">
        <v>21</v>
      </c>
      <c r="B46" s="24">
        <v>4</v>
      </c>
      <c r="C46" s="24">
        <v>12</v>
      </c>
      <c r="D46" s="24" t="s">
        <v>98</v>
      </c>
      <c r="E46" s="2" t="s">
        <v>23</v>
      </c>
      <c r="F46" s="5">
        <v>47074</v>
      </c>
      <c r="G46" s="5">
        <v>45130</v>
      </c>
      <c r="H46" s="5">
        <v>286</v>
      </c>
      <c r="I46" s="5">
        <v>615</v>
      </c>
      <c r="J46" s="5">
        <v>330</v>
      </c>
      <c r="K46" s="5">
        <v>86</v>
      </c>
      <c r="L46" s="5">
        <v>130</v>
      </c>
      <c r="M46" s="5">
        <v>144</v>
      </c>
      <c r="N46" s="5">
        <v>27</v>
      </c>
      <c r="O46" s="5">
        <v>6</v>
      </c>
      <c r="P46" s="5">
        <v>35</v>
      </c>
      <c r="Q46" s="5">
        <v>285</v>
      </c>
      <c r="S46" s="23">
        <f>M46+666/690*N46+18/159*O46+240/541*P46+(2175-666-18-240)/(2970+548-690-159-541)*Q46</f>
        <v>353.81155992349375</v>
      </c>
    </row>
    <row r="47" spans="1:19" x14ac:dyDescent="0.25">
      <c r="E47" s="2"/>
      <c r="F47" s="5"/>
      <c r="G47" s="5"/>
      <c r="H47" s="5"/>
      <c r="I47" s="5"/>
      <c r="J47" s="5"/>
      <c r="K47" s="5"/>
      <c r="L47" s="5"/>
      <c r="M47" s="5"/>
      <c r="N47" s="5"/>
      <c r="O47" s="5"/>
      <c r="P47" s="5"/>
      <c r="Q47" s="5"/>
      <c r="S47" s="23"/>
    </row>
    <row r="48" spans="1:19" x14ac:dyDescent="0.25">
      <c r="E48" s="3" t="s">
        <v>60</v>
      </c>
      <c r="F48" s="5">
        <v>122094</v>
      </c>
      <c r="G48" s="5">
        <v>117458</v>
      </c>
      <c r="H48" s="5">
        <v>463</v>
      </c>
      <c r="I48" s="5">
        <v>1500</v>
      </c>
      <c r="J48" s="5">
        <v>937</v>
      </c>
      <c r="K48" s="5">
        <v>278</v>
      </c>
      <c r="L48" s="5">
        <v>319</v>
      </c>
      <c r="M48" s="5">
        <v>381</v>
      </c>
      <c r="N48" s="5">
        <v>103</v>
      </c>
      <c r="O48" s="5">
        <v>12</v>
      </c>
      <c r="P48" s="5">
        <v>76</v>
      </c>
      <c r="Q48" s="5">
        <v>567</v>
      </c>
      <c r="S48" s="23">
        <f>M48+666/690*N48+18/159*O48+240/541*P48+(2175-666-18-240)/(2970+548-690-159-541)*Q48</f>
        <v>848.81688172445683</v>
      </c>
    </row>
    <row r="49" spans="1:19" x14ac:dyDescent="0.25">
      <c r="E49" s="2"/>
      <c r="F49" s="15"/>
      <c r="G49" s="15"/>
      <c r="H49" s="15"/>
      <c r="I49" s="15"/>
      <c r="J49" s="15"/>
      <c r="K49" s="15"/>
      <c r="L49" s="15"/>
      <c r="M49" s="15"/>
      <c r="N49" s="15"/>
      <c r="O49" s="15"/>
      <c r="P49" s="15"/>
      <c r="Q49" s="15"/>
      <c r="S49" s="23"/>
    </row>
    <row r="50" spans="1:19" x14ac:dyDescent="0.25">
      <c r="A50" s="24">
        <v>21</v>
      </c>
      <c r="B50" s="24">
        <v>4</v>
      </c>
      <c r="C50" s="24">
        <v>31</v>
      </c>
      <c r="D50" s="24" t="s">
        <v>99</v>
      </c>
      <c r="E50" s="2" t="s">
        <v>24</v>
      </c>
      <c r="F50" s="12">
        <v>58687</v>
      </c>
      <c r="G50" s="12">
        <v>54049</v>
      </c>
      <c r="H50" s="12">
        <v>350</v>
      </c>
      <c r="I50" s="12">
        <v>1537</v>
      </c>
      <c r="J50" s="12">
        <v>985</v>
      </c>
      <c r="K50" s="12">
        <v>192</v>
      </c>
      <c r="L50" s="12">
        <v>257</v>
      </c>
      <c r="M50" s="12">
        <v>383</v>
      </c>
      <c r="N50" s="12">
        <v>183</v>
      </c>
      <c r="O50" s="12">
        <v>69</v>
      </c>
      <c r="P50" s="12">
        <v>149</v>
      </c>
      <c r="Q50" s="12">
        <v>533</v>
      </c>
      <c r="S50" s="23">
        <f>M50+666/690*N50+18/159*O50+240/541*P50+(2175-666-18-240)/(2970+548-690-159-541)*Q50</f>
        <v>946.88379446037879</v>
      </c>
    </row>
    <row r="51" spans="1:19" x14ac:dyDescent="0.25">
      <c r="A51" s="24">
        <v>21</v>
      </c>
      <c r="B51" s="24">
        <v>4</v>
      </c>
      <c r="C51" s="24">
        <v>32</v>
      </c>
      <c r="D51" s="24" t="s">
        <v>100</v>
      </c>
      <c r="E51" s="2" t="s">
        <v>25</v>
      </c>
      <c r="F51" s="5">
        <v>61668</v>
      </c>
      <c r="G51" s="5">
        <v>56731</v>
      </c>
      <c r="H51" s="5">
        <v>283</v>
      </c>
      <c r="I51" s="5">
        <v>1239</v>
      </c>
      <c r="J51" s="5">
        <v>1903</v>
      </c>
      <c r="K51" s="5">
        <v>133</v>
      </c>
      <c r="L51" s="5">
        <v>262</v>
      </c>
      <c r="M51" s="5">
        <v>452</v>
      </c>
      <c r="N51" s="5">
        <v>227</v>
      </c>
      <c r="O51" s="5">
        <v>25</v>
      </c>
      <c r="P51" s="5">
        <v>116</v>
      </c>
      <c r="Q51" s="5">
        <v>297</v>
      </c>
      <c r="S51" s="23">
        <f>M51+666/690*N51+18/159*O51+240/541*P51+(2175-666-18-240)/(2970+548-690-159-541)*Q51</f>
        <v>899.99394942070762</v>
      </c>
    </row>
    <row r="52" spans="1:19" x14ac:dyDescent="0.25">
      <c r="A52" s="24">
        <v>21</v>
      </c>
      <c r="B52" s="24">
        <v>4</v>
      </c>
      <c r="C52" s="24">
        <v>11</v>
      </c>
      <c r="D52" s="24" t="s">
        <v>97</v>
      </c>
      <c r="E52" s="2" t="s">
        <v>22</v>
      </c>
      <c r="F52" s="5">
        <v>63404</v>
      </c>
      <c r="G52" s="5">
        <v>60560</v>
      </c>
      <c r="H52" s="5">
        <v>143</v>
      </c>
      <c r="I52" s="5">
        <v>883</v>
      </c>
      <c r="J52" s="5">
        <v>450</v>
      </c>
      <c r="K52" s="5">
        <v>128</v>
      </c>
      <c r="L52" s="5">
        <v>177</v>
      </c>
      <c r="M52" s="5">
        <v>396</v>
      </c>
      <c r="N52" s="5">
        <v>97</v>
      </c>
      <c r="O52" s="5">
        <v>39</v>
      </c>
      <c r="P52" s="5">
        <v>96</v>
      </c>
      <c r="Q52" s="5">
        <v>435</v>
      </c>
      <c r="S52" s="23">
        <f>M52+666/690*N52+18/159*O52+240/541*P52+(2175-666-18-240)/(2970+548-690-159-541)*Q52</f>
        <v>792.35501550041658</v>
      </c>
    </row>
    <row r="53" spans="1:19" x14ac:dyDescent="0.25">
      <c r="A53" s="24">
        <v>21</v>
      </c>
      <c r="B53" s="24">
        <v>4</v>
      </c>
      <c r="C53" s="24">
        <v>12</v>
      </c>
      <c r="D53" s="24" t="s">
        <v>98</v>
      </c>
      <c r="E53" s="2" t="s">
        <v>23</v>
      </c>
      <c r="F53" s="5">
        <v>43432</v>
      </c>
      <c r="G53" s="5">
        <v>41242</v>
      </c>
      <c r="H53" s="5">
        <v>131</v>
      </c>
      <c r="I53" s="5">
        <v>748</v>
      </c>
      <c r="J53" s="5">
        <v>340</v>
      </c>
      <c r="K53" s="5">
        <v>85</v>
      </c>
      <c r="L53" s="5">
        <v>124</v>
      </c>
      <c r="M53" s="5">
        <v>287</v>
      </c>
      <c r="N53" s="5">
        <v>65</v>
      </c>
      <c r="O53" s="5">
        <v>14</v>
      </c>
      <c r="P53" s="5">
        <v>103</v>
      </c>
      <c r="Q53" s="5">
        <v>293</v>
      </c>
      <c r="S53" s="23">
        <f>M53+666/690*N53+18/159*O53+240/541*P53+(2175-666-18-240)/(2970+548-690-159-541)*Q53</f>
        <v>569.26484728440846</v>
      </c>
    </row>
    <row r="54" spans="1:19" x14ac:dyDescent="0.25">
      <c r="E54" s="2"/>
      <c r="F54" s="5"/>
      <c r="G54" s="5"/>
      <c r="H54" s="5"/>
      <c r="I54" s="5"/>
      <c r="J54" s="5"/>
      <c r="K54" s="5"/>
      <c r="L54" s="5"/>
      <c r="M54" s="5"/>
      <c r="N54" s="5"/>
      <c r="O54" s="5"/>
      <c r="P54" s="5"/>
      <c r="Q54" s="5"/>
      <c r="S54" s="23"/>
    </row>
    <row r="55" spans="1:19" x14ac:dyDescent="0.25">
      <c r="E55" s="3" t="s">
        <v>59</v>
      </c>
      <c r="F55" s="8">
        <v>227191</v>
      </c>
      <c r="G55" s="8">
        <v>212582</v>
      </c>
      <c r="H55" s="8">
        <v>907</v>
      </c>
      <c r="I55" s="8">
        <v>4407</v>
      </c>
      <c r="J55" s="8">
        <v>3678</v>
      </c>
      <c r="K55" s="8">
        <v>538</v>
      </c>
      <c r="L55" s="8">
        <v>820</v>
      </c>
      <c r="M55" s="8">
        <v>1518</v>
      </c>
      <c r="N55" s="8">
        <v>572</v>
      </c>
      <c r="O55" s="8">
        <v>147</v>
      </c>
      <c r="P55" s="8">
        <v>464</v>
      </c>
      <c r="Q55" s="8">
        <v>1558</v>
      </c>
      <c r="S55" s="23">
        <f>M55+666/690*N55+18/159*O55+240/541*P55+(2175-666-18-240)/(2970+548-690-159-541)*Q55</f>
        <v>3208.4976066659115</v>
      </c>
    </row>
    <row r="56" spans="1:19" x14ac:dyDescent="0.25">
      <c r="E56" s="3"/>
      <c r="F56" s="14"/>
      <c r="G56" s="14"/>
      <c r="H56" s="14"/>
      <c r="I56" s="14"/>
      <c r="J56" s="14"/>
      <c r="K56" s="14"/>
      <c r="L56" s="14"/>
      <c r="M56" s="14"/>
      <c r="N56" s="14"/>
      <c r="O56" s="14"/>
      <c r="P56" s="14"/>
      <c r="Q56" s="14"/>
      <c r="S56" s="23"/>
    </row>
    <row r="57" spans="1:19" x14ac:dyDescent="0.25">
      <c r="E57" s="18" t="s">
        <v>68</v>
      </c>
      <c r="F57" s="14"/>
      <c r="G57" s="14"/>
      <c r="H57" s="14"/>
      <c r="I57" s="14"/>
      <c r="J57" s="14"/>
      <c r="K57" s="14"/>
      <c r="L57" s="14"/>
      <c r="M57" s="14"/>
      <c r="N57" s="14"/>
      <c r="O57" s="14"/>
      <c r="P57" s="14"/>
      <c r="Q57" s="14"/>
      <c r="S57" s="23"/>
    </row>
    <row r="58" spans="1:19" x14ac:dyDescent="0.25">
      <c r="A58" s="24">
        <v>21</v>
      </c>
      <c r="B58" s="24">
        <v>5</v>
      </c>
      <c r="C58" s="24">
        <v>11</v>
      </c>
      <c r="D58" s="24" t="s">
        <v>101</v>
      </c>
      <c r="E58" s="2" t="s">
        <v>27</v>
      </c>
      <c r="F58" s="5">
        <v>22780</v>
      </c>
      <c r="G58" s="7">
        <v>22026</v>
      </c>
      <c r="H58" s="5">
        <v>50</v>
      </c>
      <c r="I58" s="5">
        <v>223</v>
      </c>
      <c r="J58" s="5">
        <v>133</v>
      </c>
      <c r="K58" s="5">
        <v>50</v>
      </c>
      <c r="L58" s="5">
        <v>75</v>
      </c>
      <c r="M58" s="7">
        <v>81</v>
      </c>
      <c r="N58" s="7">
        <v>21</v>
      </c>
      <c r="O58" s="5">
        <v>3</v>
      </c>
      <c r="P58" s="7">
        <v>26</v>
      </c>
      <c r="Q58" s="5">
        <v>92</v>
      </c>
      <c r="S58" s="23">
        <f>M58+736/781*N58+37/105*O58+421/1108*P58+(5428-736-37-421)/(7250+440-781-105-1108)*Q58</f>
        <v>180.11245298813753</v>
      </c>
    </row>
    <row r="59" spans="1:19" x14ac:dyDescent="0.25">
      <c r="A59" s="24">
        <v>21</v>
      </c>
      <c r="B59" s="24">
        <v>5</v>
      </c>
      <c r="C59" s="24">
        <v>12</v>
      </c>
      <c r="D59" s="24" t="s">
        <v>102</v>
      </c>
      <c r="E59" s="2" t="s">
        <v>28</v>
      </c>
      <c r="F59" s="5">
        <v>55932</v>
      </c>
      <c r="G59" s="5">
        <v>54317</v>
      </c>
      <c r="H59" s="5">
        <v>292</v>
      </c>
      <c r="I59" s="5">
        <v>409</v>
      </c>
      <c r="J59" s="5">
        <v>221</v>
      </c>
      <c r="K59" s="5">
        <v>109</v>
      </c>
      <c r="L59" s="5">
        <v>145</v>
      </c>
      <c r="M59" s="5">
        <v>147</v>
      </c>
      <c r="N59" s="5">
        <v>49</v>
      </c>
      <c r="O59" s="5">
        <v>1</v>
      </c>
      <c r="P59" s="5">
        <v>19</v>
      </c>
      <c r="Q59" s="5">
        <v>223</v>
      </c>
      <c r="S59" s="23">
        <f t="shared" ref="S59:S64" si="2">M59+736/781*N59+37/105*O59+421/1108*P59+(5428-736-37-421)/(7250+440-781-105-1108)*Q59</f>
        <v>366.5106809005398</v>
      </c>
    </row>
    <row r="60" spans="1:19" x14ac:dyDescent="0.25">
      <c r="A60" s="24">
        <v>21</v>
      </c>
      <c r="B60" s="24">
        <v>5</v>
      </c>
      <c r="C60" s="24">
        <v>14</v>
      </c>
      <c r="D60" s="24" t="s">
        <v>103</v>
      </c>
      <c r="E60" s="2" t="s">
        <v>30</v>
      </c>
      <c r="F60" s="5">
        <v>106556</v>
      </c>
      <c r="G60" s="5">
        <v>103263</v>
      </c>
      <c r="H60" s="5">
        <v>294</v>
      </c>
      <c r="I60" s="5">
        <v>1296</v>
      </c>
      <c r="J60" s="5">
        <v>347</v>
      </c>
      <c r="K60" s="5">
        <v>109</v>
      </c>
      <c r="L60" s="5">
        <v>220</v>
      </c>
      <c r="M60" s="5">
        <v>258</v>
      </c>
      <c r="N60" s="5">
        <v>110</v>
      </c>
      <c r="O60" s="5">
        <v>9</v>
      </c>
      <c r="P60" s="5">
        <v>68</v>
      </c>
      <c r="Q60" s="5">
        <v>582</v>
      </c>
      <c r="S60" s="23">
        <f t="shared" si="2"/>
        <v>823.28822080966722</v>
      </c>
    </row>
    <row r="61" spans="1:19" x14ac:dyDescent="0.25">
      <c r="A61" s="24">
        <v>21</v>
      </c>
      <c r="B61" s="24">
        <v>5</v>
      </c>
      <c r="C61" s="24">
        <v>15</v>
      </c>
      <c r="D61" s="24" t="s">
        <v>104</v>
      </c>
      <c r="E61" s="2" t="s">
        <v>31</v>
      </c>
      <c r="F61" s="12">
        <v>23946</v>
      </c>
      <c r="G61" s="12">
        <v>22294</v>
      </c>
      <c r="H61" s="12">
        <v>229</v>
      </c>
      <c r="I61" s="12">
        <v>489</v>
      </c>
      <c r="J61" s="12">
        <v>285</v>
      </c>
      <c r="K61" s="12">
        <v>131</v>
      </c>
      <c r="L61" s="12">
        <v>132</v>
      </c>
      <c r="M61" s="12">
        <v>140</v>
      </c>
      <c r="N61" s="12">
        <v>29</v>
      </c>
      <c r="O61" s="12">
        <v>3</v>
      </c>
      <c r="P61" s="12">
        <v>38</v>
      </c>
      <c r="Q61" s="12">
        <v>176</v>
      </c>
      <c r="S61" s="23">
        <f t="shared" si="2"/>
        <v>313.65067901351313</v>
      </c>
    </row>
    <row r="62" spans="1:19" x14ac:dyDescent="0.25">
      <c r="A62" s="24">
        <v>21</v>
      </c>
      <c r="B62" s="24">
        <v>5</v>
      </c>
      <c r="C62" s="24">
        <v>16</v>
      </c>
      <c r="D62" s="24" t="s">
        <v>105</v>
      </c>
      <c r="E62" s="2" t="s">
        <v>32</v>
      </c>
      <c r="F62" s="5">
        <v>37859</v>
      </c>
      <c r="G62" s="5">
        <v>37106</v>
      </c>
      <c r="H62" s="5">
        <v>87</v>
      </c>
      <c r="I62" s="5">
        <v>189</v>
      </c>
      <c r="J62" s="5">
        <v>94</v>
      </c>
      <c r="K62" s="5">
        <v>34</v>
      </c>
      <c r="L62" s="5">
        <v>41</v>
      </c>
      <c r="M62" s="5">
        <v>63</v>
      </c>
      <c r="N62" s="5">
        <v>8</v>
      </c>
      <c r="O62" s="6">
        <v>0</v>
      </c>
      <c r="P62" s="5">
        <v>5</v>
      </c>
      <c r="Q62" s="5">
        <v>232</v>
      </c>
      <c r="S62" s="23">
        <f t="shared" si="2"/>
        <v>244.89111918239507</v>
      </c>
    </row>
    <row r="63" spans="1:19" x14ac:dyDescent="0.25">
      <c r="A63" s="24">
        <v>21</v>
      </c>
      <c r="B63" s="24">
        <v>5</v>
      </c>
      <c r="C63" s="24">
        <v>17</v>
      </c>
      <c r="D63" s="24" t="s">
        <v>106</v>
      </c>
      <c r="E63" s="2" t="s">
        <v>33</v>
      </c>
      <c r="F63" s="5">
        <v>28047</v>
      </c>
      <c r="G63" s="7">
        <v>26180</v>
      </c>
      <c r="H63" s="7">
        <v>288</v>
      </c>
      <c r="I63" s="5">
        <v>520</v>
      </c>
      <c r="J63" s="5">
        <v>276</v>
      </c>
      <c r="K63" s="5">
        <v>215</v>
      </c>
      <c r="L63" s="5">
        <v>113</v>
      </c>
      <c r="M63" s="7">
        <v>160</v>
      </c>
      <c r="N63" s="5">
        <v>29</v>
      </c>
      <c r="O63" s="5">
        <v>5</v>
      </c>
      <c r="P63" s="7">
        <v>26</v>
      </c>
      <c r="Q63" s="5">
        <v>235</v>
      </c>
      <c r="S63" s="23">
        <f t="shared" si="2"/>
        <v>373.65226458070958</v>
      </c>
    </row>
    <row r="64" spans="1:19" x14ac:dyDescent="0.25">
      <c r="A64" s="24">
        <v>21</v>
      </c>
      <c r="B64" s="24">
        <v>5</v>
      </c>
      <c r="C64" s="24">
        <v>18</v>
      </c>
      <c r="D64" s="24" t="s">
        <v>107</v>
      </c>
      <c r="E64" s="2" t="s">
        <v>34</v>
      </c>
      <c r="F64" s="5">
        <v>23099</v>
      </c>
      <c r="G64" s="5">
        <v>22290</v>
      </c>
      <c r="H64" s="5">
        <v>279</v>
      </c>
      <c r="I64" s="5">
        <v>129</v>
      </c>
      <c r="J64" s="5">
        <v>126</v>
      </c>
      <c r="K64" s="5">
        <v>41</v>
      </c>
      <c r="L64" s="5">
        <v>67</v>
      </c>
      <c r="M64" s="5">
        <v>43</v>
      </c>
      <c r="N64" s="5">
        <v>17</v>
      </c>
      <c r="O64" s="5">
        <v>4</v>
      </c>
      <c r="P64" s="5">
        <v>13</v>
      </c>
      <c r="Q64" s="5">
        <v>90</v>
      </c>
      <c r="S64" s="23">
        <f t="shared" si="2"/>
        <v>132.26911970282762</v>
      </c>
    </row>
    <row r="65" spans="1:19" x14ac:dyDescent="0.25">
      <c r="E65" s="2"/>
      <c r="F65" s="5"/>
      <c r="G65" s="5"/>
      <c r="H65" s="5"/>
      <c r="I65" s="5"/>
      <c r="J65" s="5"/>
      <c r="K65" s="5"/>
      <c r="L65" s="5"/>
      <c r="M65" s="5"/>
      <c r="N65" s="5"/>
      <c r="O65" s="5"/>
      <c r="P65" s="5"/>
      <c r="Q65" s="5"/>
      <c r="S65" s="23"/>
    </row>
    <row r="66" spans="1:19" x14ac:dyDescent="0.25">
      <c r="E66" s="3" t="s">
        <v>60</v>
      </c>
      <c r="F66" s="5">
        <v>298219</v>
      </c>
      <c r="G66" s="5">
        <v>287476</v>
      </c>
      <c r="H66" s="5">
        <v>1519</v>
      </c>
      <c r="I66" s="5">
        <v>3255</v>
      </c>
      <c r="J66" s="5">
        <v>1482</v>
      </c>
      <c r="K66" s="5">
        <v>689</v>
      </c>
      <c r="L66" s="5">
        <v>793</v>
      </c>
      <c r="M66" s="5">
        <v>892</v>
      </c>
      <c r="N66" s="5">
        <v>263</v>
      </c>
      <c r="O66" s="5">
        <v>25</v>
      </c>
      <c r="P66" s="5">
        <v>195</v>
      </c>
      <c r="Q66" s="5">
        <v>1630</v>
      </c>
      <c r="S66" s="23">
        <f>M66+736/781*N66+37/105*O66+421/1108*P66+(5428-736-37-421)/(7250+440-781-105-1108)*Q66</f>
        <v>2434.37453717779</v>
      </c>
    </row>
    <row r="67" spans="1:19" x14ac:dyDescent="0.25">
      <c r="E67" s="2"/>
      <c r="F67" s="16"/>
      <c r="G67" s="16"/>
      <c r="H67" s="16"/>
      <c r="I67" s="16"/>
      <c r="J67" s="16"/>
      <c r="K67" s="16"/>
      <c r="L67" s="16"/>
      <c r="M67" s="16"/>
      <c r="N67" s="16"/>
      <c r="O67" s="16"/>
      <c r="P67" s="16"/>
      <c r="Q67" s="16"/>
      <c r="S67" s="23"/>
    </row>
    <row r="68" spans="1:19" x14ac:dyDescent="0.25">
      <c r="A68" s="24">
        <v>21</v>
      </c>
      <c r="B68" s="24">
        <v>5</v>
      </c>
      <c r="C68" s="24">
        <v>31</v>
      </c>
      <c r="D68" s="24" t="s">
        <v>108</v>
      </c>
      <c r="E68" s="2" t="s">
        <v>35</v>
      </c>
      <c r="F68" s="7">
        <v>39165</v>
      </c>
      <c r="G68" s="7">
        <v>37635</v>
      </c>
      <c r="H68" s="7">
        <v>285</v>
      </c>
      <c r="I68" s="7">
        <v>501</v>
      </c>
      <c r="J68" s="7">
        <v>219</v>
      </c>
      <c r="K68" s="7">
        <v>60</v>
      </c>
      <c r="L68" s="7">
        <v>118</v>
      </c>
      <c r="M68" s="7">
        <v>100</v>
      </c>
      <c r="N68" s="7">
        <v>44</v>
      </c>
      <c r="O68" s="7">
        <v>3</v>
      </c>
      <c r="P68" s="7">
        <v>30</v>
      </c>
      <c r="Q68" s="7">
        <v>170</v>
      </c>
      <c r="S68" s="23">
        <f t="shared" ref="S68:S80" si="3">M68+736/781*N68+37/105*O68+421/1108*P68+(5428-736-37-421)/(7250+440-781-105-1108)*Q68</f>
        <v>280.28671934356311</v>
      </c>
    </row>
    <row r="69" spans="1:19" x14ac:dyDescent="0.25">
      <c r="A69" s="24">
        <v>21</v>
      </c>
      <c r="B69" s="24">
        <v>5</v>
      </c>
      <c r="C69" s="24">
        <v>32</v>
      </c>
      <c r="D69" s="24" t="s">
        <v>109</v>
      </c>
      <c r="E69" s="2" t="s">
        <v>36</v>
      </c>
      <c r="F69" s="5">
        <v>46185</v>
      </c>
      <c r="G69" s="5">
        <v>44090</v>
      </c>
      <c r="H69" s="5">
        <v>248</v>
      </c>
      <c r="I69" s="5">
        <v>612</v>
      </c>
      <c r="J69" s="5">
        <v>323</v>
      </c>
      <c r="K69" s="5">
        <v>84</v>
      </c>
      <c r="L69" s="5">
        <v>188</v>
      </c>
      <c r="M69" s="5">
        <v>234</v>
      </c>
      <c r="N69" s="5">
        <v>51</v>
      </c>
      <c r="O69" s="5">
        <v>1</v>
      </c>
      <c r="P69" s="5">
        <v>99</v>
      </c>
      <c r="Q69" s="5">
        <v>255</v>
      </c>
      <c r="S69" s="23">
        <f t="shared" si="3"/>
        <v>509.57907279202948</v>
      </c>
    </row>
    <row r="70" spans="1:19" x14ac:dyDescent="0.25">
      <c r="A70" s="24">
        <v>21</v>
      </c>
      <c r="B70" s="24">
        <v>5</v>
      </c>
      <c r="C70" s="24">
        <v>33</v>
      </c>
      <c r="D70" s="24" t="s">
        <v>110</v>
      </c>
      <c r="E70" s="2" t="s">
        <v>37</v>
      </c>
      <c r="F70" s="5">
        <v>63118</v>
      </c>
      <c r="G70" s="5">
        <v>61144</v>
      </c>
      <c r="H70" s="7">
        <v>280</v>
      </c>
      <c r="I70" s="5">
        <v>635</v>
      </c>
      <c r="J70" s="5">
        <v>269</v>
      </c>
      <c r="K70" s="7">
        <v>80</v>
      </c>
      <c r="L70" s="5">
        <v>136</v>
      </c>
      <c r="M70" s="7">
        <v>162</v>
      </c>
      <c r="N70" s="5">
        <v>23</v>
      </c>
      <c r="O70" s="7">
        <v>11</v>
      </c>
      <c r="P70" s="7">
        <v>86</v>
      </c>
      <c r="Q70" s="5">
        <v>292</v>
      </c>
      <c r="S70" s="23">
        <f t="shared" si="3"/>
        <v>437.27982800348161</v>
      </c>
    </row>
    <row r="71" spans="1:19" x14ac:dyDescent="0.25">
      <c r="A71" s="24">
        <v>21</v>
      </c>
      <c r="B71" s="24">
        <v>5</v>
      </c>
      <c r="C71" s="24">
        <v>12</v>
      </c>
      <c r="D71" s="24" t="s">
        <v>102</v>
      </c>
      <c r="E71" s="2" t="s">
        <v>28</v>
      </c>
      <c r="F71" s="5">
        <v>75415</v>
      </c>
      <c r="G71" s="5">
        <v>72450</v>
      </c>
      <c r="H71" s="5">
        <v>809</v>
      </c>
      <c r="I71" s="5">
        <v>599</v>
      </c>
      <c r="J71" s="5">
        <v>430</v>
      </c>
      <c r="K71" s="5">
        <v>105</v>
      </c>
      <c r="L71" s="5">
        <v>173</v>
      </c>
      <c r="M71" s="5">
        <v>294</v>
      </c>
      <c r="N71" s="5">
        <v>33</v>
      </c>
      <c r="O71" s="5">
        <v>10</v>
      </c>
      <c r="P71" s="5">
        <v>80</v>
      </c>
      <c r="Q71" s="5">
        <v>432</v>
      </c>
      <c r="S71" s="23">
        <f t="shared" si="3"/>
        <v>680.13749051455261</v>
      </c>
    </row>
    <row r="72" spans="1:19" x14ac:dyDescent="0.25">
      <c r="A72" s="24">
        <v>21</v>
      </c>
      <c r="B72" s="24">
        <v>5</v>
      </c>
      <c r="C72" s="24">
        <v>35</v>
      </c>
      <c r="D72" s="24" t="s">
        <v>111</v>
      </c>
      <c r="E72" s="2" t="s">
        <v>38</v>
      </c>
      <c r="F72" s="5">
        <v>31966</v>
      </c>
      <c r="G72" s="5">
        <v>30080</v>
      </c>
      <c r="H72" s="5">
        <v>229</v>
      </c>
      <c r="I72" s="5">
        <v>440</v>
      </c>
      <c r="J72" s="5">
        <v>250</v>
      </c>
      <c r="K72" s="5">
        <v>119</v>
      </c>
      <c r="L72" s="5">
        <v>96</v>
      </c>
      <c r="M72" s="7">
        <v>212</v>
      </c>
      <c r="N72" s="7">
        <v>28</v>
      </c>
      <c r="O72" s="6">
        <v>0</v>
      </c>
      <c r="P72" s="5">
        <v>77</v>
      </c>
      <c r="Q72" s="5">
        <v>435</v>
      </c>
      <c r="S72" s="23">
        <f t="shared" si="3"/>
        <v>590.99186743854898</v>
      </c>
    </row>
    <row r="73" spans="1:19" x14ac:dyDescent="0.25">
      <c r="A73" s="24">
        <v>21</v>
      </c>
      <c r="B73" s="24">
        <v>5</v>
      </c>
      <c r="C73" s="24">
        <v>36</v>
      </c>
      <c r="D73" s="24" t="s">
        <v>112</v>
      </c>
      <c r="E73" s="2" t="s">
        <v>39</v>
      </c>
      <c r="F73" s="5">
        <v>65662</v>
      </c>
      <c r="G73" s="5">
        <v>62575</v>
      </c>
      <c r="H73" s="5">
        <v>989</v>
      </c>
      <c r="I73" s="5">
        <v>446</v>
      </c>
      <c r="J73" s="5">
        <v>576</v>
      </c>
      <c r="K73" s="5">
        <v>105</v>
      </c>
      <c r="L73" s="5">
        <v>159</v>
      </c>
      <c r="M73" s="5">
        <v>258</v>
      </c>
      <c r="N73" s="5">
        <v>57</v>
      </c>
      <c r="O73" s="5">
        <v>3</v>
      </c>
      <c r="P73" s="5">
        <v>84</v>
      </c>
      <c r="Q73" s="5">
        <v>410</v>
      </c>
      <c r="S73" s="23">
        <f t="shared" si="3"/>
        <v>649.45460659687205</v>
      </c>
    </row>
    <row r="74" spans="1:19" x14ac:dyDescent="0.25">
      <c r="A74" s="24">
        <v>21</v>
      </c>
      <c r="B74" s="24">
        <v>5</v>
      </c>
      <c r="C74" s="24">
        <v>13</v>
      </c>
      <c r="D74" s="24" t="s">
        <v>113</v>
      </c>
      <c r="E74" s="2" t="s">
        <v>29</v>
      </c>
      <c r="F74" s="5">
        <v>75635</v>
      </c>
      <c r="G74" s="5">
        <v>72159</v>
      </c>
      <c r="H74" s="5">
        <v>540</v>
      </c>
      <c r="I74" s="5">
        <v>1382</v>
      </c>
      <c r="J74" s="5">
        <v>302</v>
      </c>
      <c r="K74" s="5">
        <v>122</v>
      </c>
      <c r="L74" s="5">
        <v>235</v>
      </c>
      <c r="M74" s="5">
        <v>245</v>
      </c>
      <c r="N74" s="5">
        <v>61</v>
      </c>
      <c r="O74" s="5">
        <v>16</v>
      </c>
      <c r="P74" s="5">
        <v>77</v>
      </c>
      <c r="Q74" s="5">
        <v>496</v>
      </c>
      <c r="S74" s="23">
        <f t="shared" si="3"/>
        <v>706.07160197874896</v>
      </c>
    </row>
    <row r="75" spans="1:19" x14ac:dyDescent="0.25">
      <c r="A75" s="24">
        <v>21</v>
      </c>
      <c r="B75" s="24">
        <v>5</v>
      </c>
      <c r="C75" s="24">
        <v>14</v>
      </c>
      <c r="D75" s="24" t="s">
        <v>103</v>
      </c>
      <c r="E75" s="2" t="s">
        <v>30</v>
      </c>
      <c r="F75" s="5">
        <v>31331</v>
      </c>
      <c r="G75" s="5">
        <v>30513</v>
      </c>
      <c r="H75" s="5">
        <v>97</v>
      </c>
      <c r="I75" s="5">
        <v>241</v>
      </c>
      <c r="J75" s="5">
        <v>102</v>
      </c>
      <c r="K75" s="5">
        <v>50</v>
      </c>
      <c r="L75" s="5">
        <v>52</v>
      </c>
      <c r="M75" s="5">
        <v>123</v>
      </c>
      <c r="N75" s="5">
        <v>22</v>
      </c>
      <c r="O75" s="5">
        <v>1</v>
      </c>
      <c r="P75" s="5">
        <v>50</v>
      </c>
      <c r="Q75" s="5">
        <v>80</v>
      </c>
      <c r="S75" s="23">
        <f t="shared" si="3"/>
        <v>222.54926239925797</v>
      </c>
    </row>
    <row r="76" spans="1:19" x14ac:dyDescent="0.25">
      <c r="A76" s="24">
        <v>21</v>
      </c>
      <c r="B76" s="24">
        <v>5</v>
      </c>
      <c r="C76" s="24">
        <v>39</v>
      </c>
      <c r="D76" s="24" t="s">
        <v>114</v>
      </c>
      <c r="E76" s="20" t="s">
        <v>40</v>
      </c>
      <c r="F76" s="5">
        <v>77837</v>
      </c>
      <c r="G76" s="5">
        <v>74801</v>
      </c>
      <c r="H76" s="5">
        <v>365</v>
      </c>
      <c r="I76" s="5">
        <v>896</v>
      </c>
      <c r="J76" s="5">
        <v>427</v>
      </c>
      <c r="K76" s="5">
        <v>183</v>
      </c>
      <c r="L76" s="5">
        <v>216</v>
      </c>
      <c r="M76" s="5">
        <v>345</v>
      </c>
      <c r="N76" s="5">
        <v>83</v>
      </c>
      <c r="O76" s="5">
        <v>9</v>
      </c>
      <c r="P76" s="5">
        <v>122</v>
      </c>
      <c r="Q76" s="5">
        <v>390</v>
      </c>
      <c r="S76" s="23">
        <f t="shared" si="3"/>
        <v>762.64286805089137</v>
      </c>
    </row>
    <row r="77" spans="1:19" x14ac:dyDescent="0.25">
      <c r="A77" s="24">
        <v>21</v>
      </c>
      <c r="B77" s="24">
        <v>5</v>
      </c>
      <c r="C77" s="24">
        <v>16</v>
      </c>
      <c r="D77" s="24" t="s">
        <v>105</v>
      </c>
      <c r="E77" s="2" t="s">
        <v>32</v>
      </c>
      <c r="F77" s="5">
        <v>61364</v>
      </c>
      <c r="G77" s="5">
        <v>60165</v>
      </c>
      <c r="H77" s="5">
        <v>265</v>
      </c>
      <c r="I77" s="5">
        <v>280</v>
      </c>
      <c r="J77" s="5">
        <v>137</v>
      </c>
      <c r="K77" s="5">
        <v>34</v>
      </c>
      <c r="L77" s="5">
        <v>103</v>
      </c>
      <c r="M77" s="5">
        <v>123</v>
      </c>
      <c r="N77" s="5">
        <v>34</v>
      </c>
      <c r="O77" s="5">
        <v>2</v>
      </c>
      <c r="P77" s="5">
        <v>40</v>
      </c>
      <c r="Q77" s="5">
        <v>181</v>
      </c>
      <c r="S77" s="23">
        <f t="shared" si="3"/>
        <v>305.48677692789244</v>
      </c>
    </row>
    <row r="78" spans="1:19" x14ac:dyDescent="0.25">
      <c r="A78" s="24">
        <v>21</v>
      </c>
      <c r="B78" s="24">
        <v>5</v>
      </c>
      <c r="C78" s="24">
        <v>41</v>
      </c>
      <c r="D78" s="24" t="s">
        <v>115</v>
      </c>
      <c r="E78" s="2" t="s">
        <v>41</v>
      </c>
      <c r="F78" s="5">
        <v>39235</v>
      </c>
      <c r="G78" s="5">
        <v>36619</v>
      </c>
      <c r="H78" s="5">
        <v>433</v>
      </c>
      <c r="I78" s="5">
        <v>702</v>
      </c>
      <c r="J78" s="5">
        <v>358</v>
      </c>
      <c r="K78" s="5">
        <v>73</v>
      </c>
      <c r="L78" s="5">
        <v>152</v>
      </c>
      <c r="M78" s="5">
        <v>178</v>
      </c>
      <c r="N78" s="5">
        <v>30</v>
      </c>
      <c r="O78" s="5">
        <v>22</v>
      </c>
      <c r="P78" s="5">
        <v>78</v>
      </c>
      <c r="Q78" s="5">
        <v>590</v>
      </c>
      <c r="S78" s="23">
        <f t="shared" si="3"/>
        <v>682.22491642528257</v>
      </c>
    </row>
    <row r="79" spans="1:19" x14ac:dyDescent="0.25">
      <c r="A79" s="24">
        <v>21</v>
      </c>
      <c r="B79" s="24">
        <v>5</v>
      </c>
      <c r="C79" s="24">
        <v>17</v>
      </c>
      <c r="D79" s="24" t="s">
        <v>106</v>
      </c>
      <c r="E79" s="2" t="s">
        <v>33</v>
      </c>
      <c r="F79" s="5">
        <v>26793</v>
      </c>
      <c r="G79" s="5">
        <v>26166</v>
      </c>
      <c r="H79" s="5">
        <v>64</v>
      </c>
      <c r="I79" s="5">
        <v>209</v>
      </c>
      <c r="J79" s="5">
        <v>76</v>
      </c>
      <c r="K79" s="5">
        <v>9</v>
      </c>
      <c r="L79" s="5">
        <v>57</v>
      </c>
      <c r="M79" s="5">
        <v>54</v>
      </c>
      <c r="N79" s="5">
        <v>14</v>
      </c>
      <c r="O79" s="5">
        <v>2</v>
      </c>
      <c r="P79" s="5">
        <v>33</v>
      </c>
      <c r="Q79" s="5">
        <v>109</v>
      </c>
      <c r="S79" s="23">
        <f t="shared" si="3"/>
        <v>161.45973547212793</v>
      </c>
    </row>
    <row r="80" spans="1:19" x14ac:dyDescent="0.25">
      <c r="A80" s="24">
        <v>21</v>
      </c>
      <c r="B80" s="24">
        <v>5</v>
      </c>
      <c r="C80" s="24">
        <v>18</v>
      </c>
      <c r="D80" s="24" t="s">
        <v>107</v>
      </c>
      <c r="E80" s="2" t="s">
        <v>34</v>
      </c>
      <c r="F80" s="5">
        <v>26578</v>
      </c>
      <c r="G80" s="5">
        <v>25631</v>
      </c>
      <c r="H80" s="5">
        <v>319</v>
      </c>
      <c r="I80" s="5">
        <v>128</v>
      </c>
      <c r="J80" s="5">
        <v>96</v>
      </c>
      <c r="K80" s="5">
        <v>18</v>
      </c>
      <c r="L80" s="5">
        <v>40</v>
      </c>
      <c r="M80" s="5">
        <v>90</v>
      </c>
      <c r="N80" s="5">
        <v>9</v>
      </c>
      <c r="O80" s="6">
        <v>0</v>
      </c>
      <c r="P80" s="5">
        <v>47</v>
      </c>
      <c r="Q80" s="5">
        <v>200</v>
      </c>
      <c r="S80" s="23">
        <f t="shared" si="3"/>
        <v>265.00546764507499</v>
      </c>
    </row>
    <row r="81" spans="1:20" x14ac:dyDescent="0.25">
      <c r="E81" s="2"/>
      <c r="F81" s="5"/>
      <c r="G81" s="5"/>
      <c r="H81" s="5"/>
      <c r="I81" s="5"/>
      <c r="J81" s="5"/>
      <c r="K81" s="5"/>
      <c r="L81" s="5"/>
      <c r="M81" s="5"/>
      <c r="N81" s="5"/>
      <c r="O81" s="6"/>
      <c r="P81" s="5"/>
      <c r="Q81" s="5"/>
      <c r="S81" s="23"/>
    </row>
    <row r="82" spans="1:20" x14ac:dyDescent="0.25">
      <c r="E82" s="3" t="s">
        <v>59</v>
      </c>
      <c r="F82" s="8">
        <v>660284</v>
      </c>
      <c r="G82" s="8">
        <v>634028</v>
      </c>
      <c r="H82" s="8">
        <v>4923</v>
      </c>
      <c r="I82" s="8">
        <v>7071</v>
      </c>
      <c r="J82" s="8">
        <v>3565</v>
      </c>
      <c r="K82" s="8">
        <v>1042</v>
      </c>
      <c r="L82" s="8">
        <v>1725</v>
      </c>
      <c r="M82" s="8">
        <v>2418</v>
      </c>
      <c r="N82" s="8">
        <v>489</v>
      </c>
      <c r="O82" s="8">
        <v>80</v>
      </c>
      <c r="P82" s="8">
        <v>903</v>
      </c>
      <c r="Q82" s="8">
        <v>4040</v>
      </c>
      <c r="S82" s="23">
        <f>M82+736/781*N82+37/105*O82+421/1108*P82+(5428-736-37-421)/(7250+440-781-105-1108)*Q82</f>
        <v>6253.1702135883243</v>
      </c>
    </row>
    <row r="83" spans="1:20" x14ac:dyDescent="0.25">
      <c r="F83" s="14"/>
      <c r="G83" s="14"/>
      <c r="H83" s="14"/>
      <c r="I83" s="14"/>
      <c r="J83" s="14"/>
      <c r="K83" s="14"/>
      <c r="L83" s="14"/>
      <c r="M83" s="14"/>
      <c r="N83" s="14"/>
      <c r="O83" s="14"/>
      <c r="P83" s="14"/>
      <c r="Q83" s="14"/>
      <c r="S83" s="23"/>
    </row>
    <row r="84" spans="1:20" x14ac:dyDescent="0.25">
      <c r="S84" s="23"/>
    </row>
    <row r="85" spans="1:20" x14ac:dyDescent="0.25">
      <c r="S85" s="23"/>
    </row>
    <row r="86" spans="1:20" x14ac:dyDescent="0.25">
      <c r="S86" s="23"/>
    </row>
    <row r="87" spans="1:20" x14ac:dyDescent="0.25">
      <c r="A87" s="24">
        <v>21</v>
      </c>
      <c r="B87" s="24">
        <v>1</v>
      </c>
      <c r="D87" s="24" t="s">
        <v>116</v>
      </c>
      <c r="E87" s="1" t="s">
        <v>8</v>
      </c>
      <c r="F87" s="9">
        <v>821088</v>
      </c>
      <c r="G87" s="9">
        <v>762099</v>
      </c>
      <c r="H87" s="9">
        <v>4422</v>
      </c>
      <c r="I87" s="9">
        <v>5192</v>
      </c>
      <c r="J87" s="9">
        <v>30682</v>
      </c>
      <c r="K87" s="9">
        <v>2448</v>
      </c>
      <c r="L87" s="9">
        <v>3503</v>
      </c>
      <c r="M87" s="9">
        <v>5677</v>
      </c>
      <c r="N87" s="9">
        <v>894</v>
      </c>
      <c r="O87" s="9">
        <v>35</v>
      </c>
      <c r="P87" s="9">
        <v>771</v>
      </c>
      <c r="Q87" s="9">
        <v>5365</v>
      </c>
      <c r="S87" s="23">
        <f>M87+858/894*N87+23/35*O87+403/771*P87+(4505-858-23-403)/(5561+1504-894-35-771)*Q87</f>
        <v>10182</v>
      </c>
      <c r="T87" s="23"/>
    </row>
    <row r="88" spans="1:20" x14ac:dyDescent="0.25">
      <c r="A88" s="24">
        <v>21</v>
      </c>
      <c r="B88" s="24">
        <v>2</v>
      </c>
      <c r="D88" s="24" t="s">
        <v>117</v>
      </c>
      <c r="E88" s="1" t="s">
        <v>16</v>
      </c>
      <c r="F88" s="9">
        <v>397223</v>
      </c>
      <c r="G88" s="9">
        <v>379523</v>
      </c>
      <c r="H88" s="9">
        <v>2883</v>
      </c>
      <c r="I88" s="9">
        <v>1032</v>
      </c>
      <c r="J88" s="9">
        <v>7902</v>
      </c>
      <c r="K88" s="9">
        <v>596</v>
      </c>
      <c r="L88" s="9">
        <v>1010</v>
      </c>
      <c r="M88" s="9">
        <v>1489</v>
      </c>
      <c r="N88" s="9">
        <v>261</v>
      </c>
      <c r="O88" s="9">
        <v>6</v>
      </c>
      <c r="P88" s="9">
        <v>209</v>
      </c>
      <c r="Q88" s="9">
        <v>2312</v>
      </c>
      <c r="S88" s="23">
        <f>M88+256/261*N88+6/6*O88+144/209*P88+(2300-256-6-144)/(2686+102-261-6-209)*Q88</f>
        <v>3789</v>
      </c>
      <c r="T88" s="23"/>
    </row>
    <row r="89" spans="1:20" x14ac:dyDescent="0.25">
      <c r="A89" s="24">
        <v>21</v>
      </c>
      <c r="B89" s="24">
        <v>3</v>
      </c>
      <c r="D89" s="24" t="s">
        <v>118</v>
      </c>
      <c r="E89" s="3" t="s">
        <v>21</v>
      </c>
      <c r="F89" s="11">
        <v>223711</v>
      </c>
      <c r="G89" s="11">
        <v>203561</v>
      </c>
      <c r="H89" s="11">
        <v>582</v>
      </c>
      <c r="I89" s="11">
        <v>4819</v>
      </c>
      <c r="J89" s="11">
        <v>7952</v>
      </c>
      <c r="K89" s="11">
        <v>846</v>
      </c>
      <c r="L89" s="11">
        <v>1491</v>
      </c>
      <c r="M89" s="11">
        <v>2493</v>
      </c>
      <c r="N89" s="11">
        <v>378</v>
      </c>
      <c r="O89" s="11">
        <v>4</v>
      </c>
      <c r="P89" s="11">
        <v>323</v>
      </c>
      <c r="Q89" s="11">
        <v>1262</v>
      </c>
      <c r="S89" s="23">
        <f>M89+(369/378)*N89+2/4*O89+200/323*P89+(1338-369-2-200)/(1686+281-378-4-323)*Q89</f>
        <v>3831</v>
      </c>
      <c r="T89" s="23"/>
    </row>
    <row r="90" spans="1:20" x14ac:dyDescent="0.25">
      <c r="E90" s="3" t="s">
        <v>26</v>
      </c>
      <c r="F90" s="8">
        <v>349797</v>
      </c>
      <c r="G90" s="8">
        <v>330109</v>
      </c>
      <c r="H90" s="8">
        <v>1395</v>
      </c>
      <c r="I90" s="8">
        <v>5990</v>
      </c>
      <c r="J90" s="8">
        <v>4656</v>
      </c>
      <c r="K90" s="8">
        <v>855</v>
      </c>
      <c r="L90" s="8">
        <v>1277</v>
      </c>
      <c r="M90" s="8">
        <v>1997</v>
      </c>
      <c r="N90" s="8">
        <v>690</v>
      </c>
      <c r="O90" s="8">
        <v>159</v>
      </c>
      <c r="P90" s="8">
        <v>541</v>
      </c>
      <c r="Q90" s="8">
        <v>2128</v>
      </c>
      <c r="S90" s="23">
        <f>M90+666/690*N90+18/159*O90+240/541*P90+(2175-666-18-240)/(2970+548-690-159-541)*Q90</f>
        <v>4172</v>
      </c>
      <c r="T90" s="23"/>
    </row>
    <row r="91" spans="1:20" x14ac:dyDescent="0.25">
      <c r="A91" s="24">
        <v>21</v>
      </c>
      <c r="B91" s="24">
        <v>5</v>
      </c>
      <c r="D91" s="24" t="s">
        <v>119</v>
      </c>
      <c r="E91" s="3" t="s">
        <v>42</v>
      </c>
      <c r="F91" s="8">
        <v>961750</v>
      </c>
      <c r="G91" s="8">
        <v>923577</v>
      </c>
      <c r="H91" s="8">
        <v>6525</v>
      </c>
      <c r="I91" s="8">
        <v>10726</v>
      </c>
      <c r="J91" s="8">
        <v>5381</v>
      </c>
      <c r="K91" s="8">
        <v>1784</v>
      </c>
      <c r="L91" s="8">
        <v>2650</v>
      </c>
      <c r="M91" s="8">
        <v>3417</v>
      </c>
      <c r="N91" s="8">
        <v>781</v>
      </c>
      <c r="O91" s="8">
        <v>105</v>
      </c>
      <c r="P91" s="8">
        <v>1108</v>
      </c>
      <c r="Q91" s="8">
        <v>5696</v>
      </c>
      <c r="S91" s="23">
        <f>M91+736/781*N91+37/105*O91+421/1108*P91+(5428-736-37-421)/(7250+440-781-105-1108)*Q91</f>
        <v>8845</v>
      </c>
      <c r="T91" s="23"/>
    </row>
    <row r="92" spans="1:20" x14ac:dyDescent="0.25">
      <c r="S92" s="23"/>
    </row>
    <row r="93" spans="1:20" x14ac:dyDescent="0.25">
      <c r="A93" s="24">
        <v>21</v>
      </c>
      <c r="D93" s="24">
        <v>21</v>
      </c>
      <c r="E93" s="17" t="s">
        <v>61</v>
      </c>
      <c r="F93">
        <v>2753569</v>
      </c>
      <c r="G93">
        <v>2598869</v>
      </c>
      <c r="H93">
        <v>15807</v>
      </c>
      <c r="I93">
        <v>27759</v>
      </c>
      <c r="J93">
        <v>56573</v>
      </c>
      <c r="K93">
        <v>6529</v>
      </c>
      <c r="L93">
        <v>9931</v>
      </c>
      <c r="M93">
        <v>15073</v>
      </c>
      <c r="N93">
        <v>3004</v>
      </c>
      <c r="O93">
        <v>309</v>
      </c>
      <c r="P93">
        <v>2952</v>
      </c>
      <c r="Q93">
        <v>16763</v>
      </c>
      <c r="S93" s="23">
        <f>M93+2885/3004*N93+86/309*O93+1408/2952*P93+(15746-2885-86-1408)/(20153+2875-3004-309-2952)*Q93</f>
        <v>30819</v>
      </c>
    </row>
    <row r="94" spans="1:20" x14ac:dyDescent="0.25">
      <c r="F94" s="14"/>
      <c r="G94" s="14"/>
      <c r="H94" s="14"/>
      <c r="I94" s="14"/>
      <c r="J94" s="14"/>
      <c r="K94" s="14"/>
      <c r="L94" s="14"/>
      <c r="M94" s="14"/>
      <c r="N94" s="14"/>
      <c r="O94" s="14"/>
      <c r="P94" s="14"/>
      <c r="Q94" s="14"/>
    </row>
  </sheetData>
  <mergeCells count="16">
    <mergeCell ref="D3:D4"/>
    <mergeCell ref="E3:E4"/>
    <mergeCell ref="F3:F4"/>
    <mergeCell ref="G3:Q3"/>
    <mergeCell ref="S3:S4"/>
    <mergeCell ref="C1:C2"/>
    <mergeCell ref="B1:B2"/>
    <mergeCell ref="A1:A2"/>
    <mergeCell ref="A3:A4"/>
    <mergeCell ref="B3:B4"/>
    <mergeCell ref="C3:C4"/>
    <mergeCell ref="G1:Q1"/>
    <mergeCell ref="S1:S2"/>
    <mergeCell ref="F1:F2"/>
    <mergeCell ref="E1:E2"/>
    <mergeCell ref="D1:D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sources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2019-03-05T15:31:24Z</dcterms:created>
  <dcterms:modified xsi:type="dcterms:W3CDTF">2021-02-03T11:30:46Z</dcterms:modified>
</cp:coreProperties>
</file>